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Mark Stevenson\Downloads\"/>
    </mc:Choice>
  </mc:AlternateContent>
  <xr:revisionPtr revIDLastSave="0" documentId="8_{0558763E-9B48-48D0-984E-462FEC3208A0}" xr6:coauthVersionLast="47" xr6:coauthVersionMax="47" xr10:uidLastSave="{00000000-0000-0000-0000-000000000000}"/>
  <workbookProtection workbookAlgorithmName="SHA-512" workbookHashValue="Msc6ymB+e5eqfIyyqeyWNi5kNvYix/U7SSJUXimuM14Cu8enJ4I94SVKjYnA7cIsYcgdf3nvZ/ZwGfikWWiiFQ==" workbookSaltValue="ZPeE5VJ6tuVNNg9RfVXDwg==" workbookSpinCount="100000" lockStructure="1"/>
  <bookViews>
    <workbookView xWindow="-28920" yWindow="-120" windowWidth="29040" windowHeight="15840" xr2:uid="{00000000-000D-0000-FFFF-FFFF00000000}"/>
  </bookViews>
  <sheets>
    <sheet name="Template" sheetId="5" r:id="rId1"/>
    <sheet name="Example" sheetId="2" r:id="rId2"/>
    <sheet name="Sheet2" sheetId="6" state="hidden" r:id="rId3"/>
    <sheet name="Sheet1" sheetId="4" state="hidden" r:id="rId4"/>
    <sheet name="Graphs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3" l="1"/>
  <c r="H73" i="3"/>
  <c r="H72" i="3"/>
  <c r="H62" i="3"/>
  <c r="H61" i="3"/>
  <c r="B46" i="2"/>
  <c r="D44" i="2"/>
  <c r="C44" i="2"/>
  <c r="D43" i="2"/>
  <c r="C43" i="2"/>
  <c r="D44" i="5"/>
  <c r="D43" i="5"/>
  <c r="C44" i="5"/>
  <c r="C43" i="5"/>
  <c r="F42" i="3"/>
  <c r="G47" i="3" s="1"/>
  <c r="F34" i="3"/>
  <c r="G37" i="3" s="1"/>
  <c r="B42" i="3"/>
  <c r="C42" i="3" s="1"/>
  <c r="B34" i="3"/>
  <c r="C34" i="3" s="1"/>
  <c r="B26" i="2"/>
  <c r="B25" i="2"/>
  <c r="B24" i="2"/>
  <c r="B24" i="5"/>
  <c r="B25" i="5"/>
  <c r="B26" i="5"/>
  <c r="D23" i="2"/>
  <c r="D23" i="5"/>
  <c r="C20" i="3"/>
  <c r="C21" i="3"/>
  <c r="C19" i="3"/>
  <c r="B11" i="3"/>
  <c r="C44" i="3" l="1"/>
  <c r="C46" i="3"/>
  <c r="C36" i="3"/>
  <c r="G34" i="3"/>
  <c r="G36" i="3"/>
  <c r="G42" i="3"/>
  <c r="G44" i="3"/>
  <c r="G46" i="3"/>
  <c r="C35" i="3"/>
  <c r="C37" i="3"/>
  <c r="C43" i="3"/>
  <c r="C45" i="3"/>
  <c r="C47" i="3"/>
  <c r="G35" i="3"/>
  <c r="G43" i="3"/>
  <c r="G45" i="3"/>
  <c r="E4" i="5"/>
  <c r="B54" i="5"/>
  <c r="B52" i="5"/>
  <c r="B50" i="5"/>
  <c r="B48" i="5"/>
  <c r="A48" i="5"/>
  <c r="B46" i="5"/>
  <c r="G44" i="5"/>
  <c r="G43" i="5"/>
  <c r="G21" i="3"/>
  <c r="G20" i="3"/>
  <c r="G19" i="3"/>
  <c r="F11" i="3"/>
  <c r="B54" i="2"/>
  <c r="G15" i="3" s="1"/>
  <c r="B52" i="2"/>
  <c r="B50" i="2"/>
  <c r="B48" i="2"/>
  <c r="G12" i="3" s="1"/>
  <c r="A48" i="2"/>
  <c r="F12" i="3" s="1"/>
  <c r="G11" i="3"/>
  <c r="G44" i="2"/>
  <c r="G43" i="2"/>
  <c r="E4" i="2"/>
  <c r="A50" i="5" l="1"/>
  <c r="B12" i="3"/>
  <c r="G14" i="3"/>
  <c r="H75" i="3"/>
  <c r="G13" i="3"/>
  <c r="H74" i="3"/>
  <c r="H77" i="3" s="1"/>
  <c r="J72" i="3" s="1"/>
  <c r="H63" i="3"/>
  <c r="H64" i="3" s="1"/>
  <c r="J62" i="3" s="1"/>
  <c r="C15" i="3"/>
  <c r="B76" i="3"/>
  <c r="C14" i="3"/>
  <c r="B75" i="3"/>
  <c r="C13" i="3"/>
  <c r="B74" i="3"/>
  <c r="B63" i="3"/>
  <c r="C12" i="3"/>
  <c r="B62" i="3"/>
  <c r="B73" i="3"/>
  <c r="C11" i="3"/>
  <c r="B61" i="3"/>
  <c r="B72" i="3"/>
  <c r="C48" i="3"/>
  <c r="E44" i="5" s="1"/>
  <c r="C6" i="3" s="1"/>
  <c r="C5" i="3" s="1"/>
  <c r="C38" i="3"/>
  <c r="E43" i="5" s="1"/>
  <c r="G48" i="3"/>
  <c r="E44" i="2" s="1"/>
  <c r="G6" i="3" s="1"/>
  <c r="G5" i="3" s="1"/>
  <c r="G38" i="3"/>
  <c r="E43" i="2" s="1"/>
  <c r="B44" i="5"/>
  <c r="B43" i="5"/>
  <c r="B43" i="2"/>
  <c r="B44" i="2"/>
  <c r="A50" i="2"/>
  <c r="F13" i="3" s="1"/>
  <c r="A52" i="5" l="1"/>
  <c r="B13" i="3"/>
  <c r="J76" i="3"/>
  <c r="J61" i="3"/>
  <c r="H65" i="3" s="1"/>
  <c r="H43" i="2" s="1"/>
  <c r="J60" i="3"/>
  <c r="J63" i="3"/>
  <c r="J75" i="3"/>
  <c r="J74" i="3"/>
  <c r="J73" i="3"/>
  <c r="J71" i="3"/>
  <c r="B77" i="3"/>
  <c r="D74" i="3" s="1"/>
  <c r="B64" i="3"/>
  <c r="D63" i="3" s="1"/>
  <c r="A52" i="2"/>
  <c r="F14" i="3"/>
  <c r="A54" i="2"/>
  <c r="A54" i="5" l="1"/>
  <c r="B15" i="3" s="1"/>
  <c r="B14" i="3"/>
  <c r="H78" i="3"/>
  <c r="H44" i="2" s="1"/>
  <c r="D72" i="3"/>
  <c r="D76" i="3"/>
  <c r="D71" i="3"/>
  <c r="D75" i="3"/>
  <c r="D73" i="3"/>
  <c r="D61" i="3"/>
  <c r="D60" i="3"/>
  <c r="D62" i="3"/>
  <c r="F15" i="3"/>
  <c r="B65" i="3" l="1"/>
  <c r="H43" i="5" s="1"/>
  <c r="B78" i="3"/>
  <c r="H44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Stevenson</author>
  </authors>
  <commentList>
    <comment ref="B2" authorId="0" shapeId="0" xr:uid="{F390B9F9-8292-473A-8499-F2487932B24F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Arial"/>
            <family val="2"/>
            <scheme val="major"/>
          </rPr>
          <t xml:space="preserve">Please enter data in </t>
        </r>
        <r>
          <rPr>
            <b/>
            <sz val="10"/>
            <color indexed="81"/>
            <rFont val="Arial"/>
            <family val="2"/>
            <scheme val="major"/>
          </rPr>
          <t>gray</t>
        </r>
        <r>
          <rPr>
            <sz val="10"/>
            <color indexed="81"/>
            <rFont val="Arial"/>
            <family val="2"/>
            <scheme val="major"/>
          </rPr>
          <t xml:space="preserve"> cells only
Can print out the </t>
        </r>
        <r>
          <rPr>
            <b/>
            <sz val="10"/>
            <color indexed="81"/>
            <rFont val="Arial"/>
            <family val="2"/>
            <scheme val="major"/>
          </rPr>
          <t>Example</t>
        </r>
        <r>
          <rPr>
            <sz val="10"/>
            <color indexed="81"/>
            <rFont val="Arial"/>
            <family val="2"/>
            <scheme val="major"/>
          </rPr>
          <t xml:space="preserve"> tab as a guide</t>
        </r>
      </text>
    </comment>
    <comment ref="A7" authorId="0" shapeId="0" xr:uid="{A38406F0-6495-4C36-B5FE-957635964B3D}">
      <text>
        <r>
          <rPr>
            <sz val="9"/>
            <color indexed="81"/>
            <rFont val="Tahoma"/>
            <family val="2"/>
          </rPr>
          <t xml:space="preserve">
  </t>
        </r>
        <r>
          <rPr>
            <sz val="10"/>
            <color indexed="81"/>
            <rFont val="Arial"/>
            <family val="2"/>
            <scheme val="major"/>
          </rPr>
          <t xml:space="preserve">Please:
  1) Go into your </t>
        </r>
        <r>
          <rPr>
            <b/>
            <sz val="10"/>
            <color indexed="81"/>
            <rFont val="Arial"/>
            <family val="2"/>
            <scheme val="major"/>
          </rPr>
          <t>LinkedIn</t>
        </r>
        <r>
          <rPr>
            <sz val="10"/>
            <color indexed="81"/>
            <rFont val="Arial"/>
            <family val="2"/>
            <scheme val="major"/>
          </rPr>
          <t xml:space="preserve">
  2) Go to </t>
        </r>
        <r>
          <rPr>
            <b/>
            <sz val="10"/>
            <color indexed="81"/>
            <rFont val="Arial"/>
            <family val="2"/>
            <scheme val="major"/>
          </rPr>
          <t>main screen</t>
        </r>
        <r>
          <rPr>
            <sz val="10"/>
            <color indexed="81"/>
            <rFont val="Arial"/>
            <family val="2"/>
            <scheme val="major"/>
          </rPr>
          <t xml:space="preserve"> with your picture
  3) Click on </t>
        </r>
        <r>
          <rPr>
            <b/>
            <sz val="10"/>
            <color indexed="81"/>
            <rFont val="Arial"/>
            <family val="2"/>
            <scheme val="major"/>
          </rPr>
          <t>"Contact Info"</t>
        </r>
        <r>
          <rPr>
            <sz val="10"/>
            <color indexed="81"/>
            <rFont val="Arial"/>
            <family val="2"/>
            <scheme val="major"/>
          </rPr>
          <t xml:space="preserve">
  4) Copy link below </t>
        </r>
        <r>
          <rPr>
            <b/>
            <sz val="10"/>
            <color indexed="81"/>
            <rFont val="Arial"/>
            <family val="2"/>
            <scheme val="major"/>
          </rPr>
          <t>"Your Profile"</t>
        </r>
        <r>
          <rPr>
            <sz val="10"/>
            <color indexed="81"/>
            <rFont val="Arial"/>
            <family val="2"/>
            <scheme val="major"/>
          </rPr>
          <t xml:space="preserve">
  5) Paste </t>
        </r>
        <r>
          <rPr>
            <b/>
            <sz val="10"/>
            <color indexed="81"/>
            <rFont val="Arial"/>
            <family val="2"/>
            <scheme val="major"/>
          </rPr>
          <t>link</t>
        </r>
        <r>
          <rPr>
            <sz val="10"/>
            <color indexed="81"/>
            <rFont val="Arial"/>
            <family val="2"/>
            <scheme val="major"/>
          </rPr>
          <t xml:space="preserve"> into cell</t>
        </r>
      </text>
    </comment>
    <comment ref="G13" authorId="0" shapeId="0" xr:uid="{B9A54E47-FAA9-47E4-9936-E587973A20B3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Arial"/>
            <family val="2"/>
            <scheme val="major"/>
          </rPr>
          <t xml:space="preserve">Years in this column should equal your </t>
        </r>
        <r>
          <rPr>
            <b/>
            <sz val="10"/>
            <color indexed="81"/>
            <rFont val="Arial"/>
            <family val="2"/>
            <scheme val="major"/>
          </rPr>
          <t>TOTAL Sales Experience</t>
        </r>
      </text>
    </comment>
    <comment ref="A24" authorId="0" shapeId="0" xr:uid="{2E8DCD69-79FD-4575-90F8-F1E7EA875E3F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Arial"/>
            <family val="2"/>
            <scheme val="major"/>
          </rPr>
          <t xml:space="preserve">Please enter the </t>
        </r>
        <r>
          <rPr>
            <b/>
            <sz val="10"/>
            <color indexed="81"/>
            <rFont val="Arial"/>
            <family val="2"/>
            <scheme val="major"/>
          </rPr>
          <t>Number of Company(ies)</t>
        </r>
        <r>
          <rPr>
            <sz val="10"/>
            <color indexed="81"/>
            <rFont val="Arial"/>
            <family val="2"/>
            <scheme val="major"/>
          </rPr>
          <t xml:space="preserve"> you worked at last year
Example:
1 Company last year
</t>
        </r>
      </text>
    </comment>
    <comment ref="D24" authorId="0" shapeId="0" xr:uid="{67817DF6-7820-48C2-8CBA-4811AD517B52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Arial"/>
            <family val="2"/>
            <scheme val="major"/>
          </rPr>
          <t xml:space="preserve">Please enter the </t>
        </r>
        <r>
          <rPr>
            <b/>
            <sz val="10"/>
            <color indexed="81"/>
            <rFont val="Arial"/>
            <family val="2"/>
            <scheme val="major"/>
          </rPr>
          <t>Number of Year(s)</t>
        </r>
        <r>
          <rPr>
            <sz val="10"/>
            <color indexed="81"/>
            <rFont val="Arial"/>
            <family val="2"/>
            <scheme val="major"/>
          </rPr>
          <t xml:space="preserve"> you have worked at Current Company
</t>
        </r>
      </text>
    </comment>
    <comment ref="E24" authorId="0" shapeId="0" xr:uid="{6BD15E0F-4841-4E85-B0DD-A41490FE8F80}">
      <text>
        <r>
          <rPr>
            <sz val="10"/>
            <color indexed="81"/>
            <rFont val="Arial"/>
            <family val="2"/>
            <scheme val="major"/>
          </rPr>
          <t xml:space="preserve">
Please replace "?" with name of your </t>
        </r>
        <r>
          <rPr>
            <b/>
            <sz val="10"/>
            <color indexed="81"/>
            <rFont val="Arial"/>
            <family val="2"/>
            <scheme val="major"/>
          </rPr>
          <t>Current Company</t>
        </r>
        <r>
          <rPr>
            <sz val="10"/>
            <color indexed="81"/>
            <rFont val="Arial"/>
            <family val="2"/>
            <scheme val="major"/>
          </rPr>
          <t xml:space="preserve">
Example:
Currently:  Apple</t>
        </r>
      </text>
    </comment>
    <comment ref="H24" authorId="0" shapeId="0" xr:uid="{9646EE4E-AAC7-448B-8942-619CD6CDF332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Arial"/>
            <family val="2"/>
            <scheme val="major"/>
          </rPr>
          <t>Please look at</t>
        </r>
        <r>
          <rPr>
            <b/>
            <sz val="10"/>
            <color indexed="81"/>
            <rFont val="Arial"/>
            <family val="2"/>
            <scheme val="major"/>
          </rPr>
          <t xml:space="preserve"> Example</t>
        </r>
        <r>
          <rPr>
            <sz val="10"/>
            <color indexed="81"/>
            <rFont val="Arial"/>
            <family val="2"/>
            <scheme val="major"/>
          </rPr>
          <t xml:space="preserve"> tab if you need suggestions</t>
        </r>
      </text>
    </comment>
    <comment ref="F43" authorId="0" shapeId="0" xr:uid="{54AD2A33-DF27-42F9-BC32-C2E61805856C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Arial"/>
            <family val="2"/>
            <scheme val="major"/>
          </rPr>
          <t xml:space="preserve">Please replace "?" with </t>
        </r>
        <r>
          <rPr>
            <b/>
            <sz val="10"/>
            <color indexed="81"/>
            <rFont val="Arial"/>
            <family val="2"/>
            <scheme val="major"/>
          </rPr>
          <t>5</t>
        </r>
        <r>
          <rPr>
            <sz val="10"/>
            <color indexed="81"/>
            <rFont val="Arial"/>
            <family val="2"/>
            <scheme val="major"/>
          </rPr>
          <t xml:space="preserve"> or </t>
        </r>
        <r>
          <rPr>
            <b/>
            <sz val="10"/>
            <color indexed="81"/>
            <rFont val="Arial"/>
            <family val="2"/>
            <scheme val="major"/>
          </rPr>
          <t>15</t>
        </r>
        <r>
          <rPr>
            <sz val="10"/>
            <color indexed="81"/>
            <rFont val="Arial"/>
            <family val="2"/>
            <scheme val="major"/>
          </rPr>
          <t xml:space="preserve"> or </t>
        </r>
        <r>
          <rPr>
            <b/>
            <sz val="10"/>
            <color indexed="81"/>
            <rFont val="Arial"/>
            <family val="2"/>
            <scheme val="major"/>
          </rPr>
          <t>25</t>
        </r>
        <r>
          <rPr>
            <sz val="10"/>
            <color indexed="81"/>
            <rFont val="Arial"/>
            <family val="2"/>
            <scheme val="major"/>
          </rPr>
          <t xml:space="preserve">
Example:
Top 5% or Top 15% or Top 25%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6" authorId="0" shapeId="0" xr:uid="{206FAD6A-133D-4EEF-B68F-12ED9030C769}">
      <text>
        <r>
          <rPr>
            <sz val="10"/>
            <color indexed="81"/>
            <rFont val="Arial"/>
            <family val="2"/>
            <scheme val="major"/>
          </rPr>
          <t xml:space="preserve">
Please replace "Company" with the </t>
        </r>
        <r>
          <rPr>
            <b/>
            <sz val="10"/>
            <color indexed="81"/>
            <rFont val="Arial"/>
            <family val="2"/>
            <scheme val="major"/>
          </rPr>
          <t>Company Name</t>
        </r>
        <r>
          <rPr>
            <sz val="10"/>
            <color indexed="81"/>
            <rFont val="Arial"/>
            <family val="2"/>
            <scheme val="major"/>
          </rPr>
          <t xml:space="preserve"> of your Big Win
Please replace "?" with the </t>
        </r>
        <r>
          <rPr>
            <b/>
            <sz val="10"/>
            <color indexed="81"/>
            <rFont val="Arial"/>
            <family val="2"/>
            <scheme val="major"/>
          </rPr>
          <t>Number</t>
        </r>
        <r>
          <rPr>
            <sz val="10"/>
            <color indexed="81"/>
            <rFont val="Arial"/>
            <family val="2"/>
            <scheme val="major"/>
          </rPr>
          <t xml:space="preserve"> of your Big Win
Example:
Sumo Logic $121K / IMS $85K</t>
        </r>
      </text>
    </comment>
    <comment ref="F59" authorId="0" shapeId="0" xr:uid="{4BE3835B-B044-40E8-9E25-9BA465633A5E}">
      <text>
        <r>
          <rPr>
            <sz val="10"/>
            <color indexed="81"/>
            <rFont val="Arial"/>
            <family val="2"/>
            <scheme val="major"/>
          </rPr>
          <t xml:space="preserve">
When done filling in Template:
1) Please </t>
        </r>
        <r>
          <rPr>
            <b/>
            <sz val="10"/>
            <color indexed="81"/>
            <rFont val="Arial"/>
            <family val="2"/>
            <scheme val="major"/>
          </rPr>
          <t>send file</t>
        </r>
        <r>
          <rPr>
            <sz val="10"/>
            <color indexed="81"/>
            <rFont val="Arial"/>
            <family val="2"/>
            <scheme val="major"/>
          </rPr>
          <t xml:space="preserve"> to:  MyRepSheet@RepSheet.ai
2) We add </t>
        </r>
        <r>
          <rPr>
            <b/>
            <sz val="10"/>
            <color indexed="81"/>
            <rFont val="Arial"/>
            <family val="2"/>
            <scheme val="major"/>
          </rPr>
          <t>GOLD, SILVER or BRONZE</t>
        </r>
        <r>
          <rPr>
            <sz val="10"/>
            <color indexed="81"/>
            <rFont val="Arial"/>
            <family val="2"/>
            <scheme val="major"/>
          </rPr>
          <t xml:space="preserve">
3) We send you </t>
        </r>
        <r>
          <rPr>
            <b/>
            <sz val="10"/>
            <color indexed="81"/>
            <rFont val="Arial"/>
            <family val="2"/>
            <scheme val="major"/>
          </rPr>
          <t>DocuSign</t>
        </r>
        <r>
          <rPr>
            <sz val="10"/>
            <color indexed="81"/>
            <rFont val="Arial"/>
            <family val="2"/>
            <scheme val="major"/>
          </rPr>
          <t xml:space="preserve">
4) Please </t>
        </r>
        <r>
          <rPr>
            <b/>
            <sz val="10"/>
            <color indexed="81"/>
            <rFont val="Arial"/>
            <family val="2"/>
            <scheme val="major"/>
          </rPr>
          <t>sign</t>
        </r>
        <r>
          <rPr>
            <sz val="10"/>
            <color indexed="81"/>
            <rFont val="Arial"/>
            <family val="2"/>
            <scheme val="major"/>
          </rPr>
          <t xml:space="preserve"> it
5) Please print out / email Rep Sheet as </t>
        </r>
        <r>
          <rPr>
            <b/>
            <sz val="10"/>
            <color indexed="81"/>
            <rFont val="Arial"/>
            <family val="2"/>
            <scheme val="major"/>
          </rPr>
          <t>.pdf</t>
        </r>
        <r>
          <rPr>
            <sz val="10"/>
            <color indexed="81"/>
            <rFont val="Arial"/>
            <family val="2"/>
            <scheme val="major"/>
          </rPr>
          <t xml:space="preserve"> to whomever you like
(Entire process is </t>
        </r>
        <r>
          <rPr>
            <b/>
            <sz val="10"/>
            <color indexed="81"/>
            <rFont val="Arial"/>
            <family val="2"/>
            <scheme val="major"/>
          </rPr>
          <t>free</t>
        </r>
        <r>
          <rPr>
            <sz val="10"/>
            <color indexed="81"/>
            <rFont val="Arial"/>
            <family val="2"/>
            <scheme val="major"/>
          </rPr>
          <t>)</t>
        </r>
      </text>
    </comment>
  </commentList>
</comments>
</file>

<file path=xl/sharedStrings.xml><?xml version="1.0" encoding="utf-8"?>
<sst xmlns="http://schemas.openxmlformats.org/spreadsheetml/2006/main" count="262" uniqueCount="129">
  <si>
    <t>REP SHEET</t>
  </si>
  <si>
    <t xml:space="preserve"> Name</t>
  </si>
  <si>
    <t xml:space="preserve"> Job Title</t>
  </si>
  <si>
    <t>Numbers of:</t>
  </si>
  <si>
    <t xml:space="preserve"> Company</t>
  </si>
  <si>
    <t>Gold based on:</t>
  </si>
  <si>
    <t xml:space="preserve"> Phone</t>
  </si>
  <si>
    <t>1)  Annual Numbers on Sales Resume</t>
  </si>
  <si>
    <t xml:space="preserve"> Email</t>
  </si>
  <si>
    <t>2)  President Clubs / Awards / Promotions</t>
  </si>
  <si>
    <t xml:space="preserve"> LinkedIn</t>
  </si>
  <si>
    <t>3)  Length of Jobs / Quality of Companies</t>
  </si>
  <si>
    <t xml:space="preserve"> Objective</t>
  </si>
  <si>
    <t>Position Wanted</t>
  </si>
  <si>
    <t>Industry</t>
  </si>
  <si>
    <t>Company Size</t>
  </si>
  <si>
    <t>Location (City, State or Area)</t>
  </si>
  <si>
    <t xml:space="preserve">To obtain: </t>
  </si>
  <si>
    <t>Pre-IPO Start-up</t>
  </si>
  <si>
    <t>Years</t>
  </si>
  <si>
    <t xml:space="preserve">  TOTAL Sales Experience</t>
  </si>
  <si>
    <t xml:space="preserve"> "Closing" Experience</t>
  </si>
  <si>
    <t xml:space="preserve">  Software</t>
  </si>
  <si>
    <t xml:space="preserve">  Hardware</t>
  </si>
  <si>
    <t xml:space="preserve">  OUTSIDE</t>
  </si>
  <si>
    <t xml:space="preserve">  Hunter</t>
  </si>
  <si>
    <t xml:space="preserve">  SaaS</t>
  </si>
  <si>
    <t xml:space="preserve">  INSIDE</t>
  </si>
  <si>
    <t xml:space="preserve">  Farmer</t>
  </si>
  <si>
    <t xml:space="preserve">  CyberSecurity</t>
  </si>
  <si>
    <t xml:space="preserve">  Big Data / Analytics</t>
  </si>
  <si>
    <t xml:space="preserve">  Total (Carrying Quota)</t>
  </si>
  <si>
    <t xml:space="preserve">  VP or above (people)</t>
  </si>
  <si>
    <t xml:space="preserve">  Artificial Intelligence / Machine Learning</t>
  </si>
  <si>
    <t xml:space="preserve">  Enterprise (Global 2000)</t>
  </si>
  <si>
    <t xml:space="preserve">  Director (people)</t>
  </si>
  <si>
    <t xml:space="preserve">  E-commerce</t>
  </si>
  <si>
    <t xml:space="preserve">  Mid-Market </t>
  </si>
  <si>
    <t xml:space="preserve">  Manager (people)</t>
  </si>
  <si>
    <t xml:space="preserve">  FinTech</t>
  </si>
  <si>
    <t xml:space="preserve">  SMB (&lt; 500 employees)</t>
  </si>
  <si>
    <t xml:space="preserve">  Individual Contributor</t>
  </si>
  <si>
    <t xml:space="preserve">  Other</t>
  </si>
  <si>
    <t>Number</t>
  </si>
  <si>
    <t>of Companies Worked</t>
  </si>
  <si>
    <t xml:space="preserve">  Years Average</t>
  </si>
  <si>
    <t>Why Left Each Company? (brief reason)</t>
  </si>
  <si>
    <t xml:space="preserve">  Currently:  ?</t>
  </si>
  <si>
    <t xml:space="preserve">  Last Company:  ?</t>
  </si>
  <si>
    <t xml:space="preserve">  3rd Company:  ?</t>
  </si>
  <si>
    <t>$M</t>
  </si>
  <si>
    <t>Annual</t>
  </si>
  <si>
    <t xml:space="preserve">President </t>
  </si>
  <si>
    <t>Top</t>
  </si>
  <si>
    <t>Promotion</t>
  </si>
  <si>
    <t>% of Quota</t>
  </si>
  <si>
    <t>Attained</t>
  </si>
  <si>
    <t>Quota</t>
  </si>
  <si>
    <t>Club</t>
  </si>
  <si>
    <t>Talent</t>
  </si>
  <si>
    <t>Last 3 yr ave</t>
  </si>
  <si>
    <t>Top ?%</t>
  </si>
  <si>
    <t>Last 5 yr ave</t>
  </si>
  <si>
    <t>Yes or No</t>
  </si>
  <si>
    <t>Year of</t>
  </si>
  <si>
    <t>Degree</t>
  </si>
  <si>
    <t>Major</t>
  </si>
  <si>
    <t>D1,D2,D3</t>
  </si>
  <si>
    <t>College</t>
  </si>
  <si>
    <t>My DocuSign certifies Rep Sheet as accurate</t>
  </si>
  <si>
    <t>Graduation</t>
  </si>
  <si>
    <t>Degree?</t>
  </si>
  <si>
    <t>Athlete</t>
  </si>
  <si>
    <t>CyberSecurity</t>
  </si>
  <si>
    <t>Like job but just looking around</t>
  </si>
  <si>
    <t>Top 5%</t>
  </si>
  <si>
    <t>Top 15%</t>
  </si>
  <si>
    <t>Yes</t>
  </si>
  <si>
    <t>No</t>
  </si>
  <si>
    <t>TEMPLATE</t>
  </si>
  <si>
    <t>EXAMPLE</t>
  </si>
  <si>
    <t>Data for Charts:</t>
  </si>
  <si>
    <t>Chart 1:</t>
  </si>
  <si>
    <t>No Club</t>
  </si>
  <si>
    <t>Chart 2:</t>
  </si>
  <si>
    <t>% of Annual Quota</t>
  </si>
  <si>
    <t>REP SHEET:  One-page, Numerical, Standardized &amp; Certified</t>
  </si>
  <si>
    <r>
      <rPr>
        <b/>
        <sz val="14"/>
        <color rgb="FFF1C232"/>
        <rFont val="Arial"/>
        <family val="2"/>
      </rPr>
      <t>GOLD</t>
    </r>
    <r>
      <rPr>
        <sz val="14"/>
        <color rgb="FF000000"/>
        <rFont val="Arial"/>
        <family val="2"/>
      </rPr>
      <t xml:space="preserve"> = Top 5% Talent</t>
    </r>
  </si>
  <si>
    <r>
      <rPr>
        <b/>
        <sz val="14"/>
        <color rgb="FFB7B7B7"/>
        <rFont val="Arial"/>
        <family val="2"/>
      </rPr>
      <t>SILVER</t>
    </r>
    <r>
      <rPr>
        <sz val="14"/>
        <color rgb="FF000000"/>
        <rFont val="Arial"/>
        <family val="2"/>
      </rPr>
      <t xml:space="preserve"> = Top 15% Talent</t>
    </r>
  </si>
  <si>
    <r>
      <rPr>
        <b/>
        <sz val="14"/>
        <color rgb="FF7F6000"/>
        <rFont val="Arial"/>
        <family val="2"/>
      </rPr>
      <t>BRONZE</t>
    </r>
    <r>
      <rPr>
        <sz val="14"/>
        <color rgb="FF000000"/>
        <rFont val="Arial"/>
        <family val="2"/>
      </rPr>
      <t xml:space="preserve"> = Top 25% Talent</t>
    </r>
  </si>
  <si>
    <t>BA</t>
  </si>
  <si>
    <t>Mary Jones</t>
  </si>
  <si>
    <t>Inside Sales Rep</t>
  </si>
  <si>
    <t>DarkTrace</t>
  </si>
  <si>
    <t>(408) 212 - 5124</t>
  </si>
  <si>
    <t>mary.jones@gmail.com</t>
  </si>
  <si>
    <t>Enterprise ISR</t>
  </si>
  <si>
    <t>San Francisco, CA</t>
  </si>
  <si>
    <t xml:space="preserve">  Currently:  DarkTrace</t>
  </si>
  <si>
    <t xml:space="preserve">  Last Company:  CrowdStrike</t>
  </si>
  <si>
    <t xml:space="preserve">  3rd Company:  HP</t>
  </si>
  <si>
    <t>Promoted to ISR at new company with raise</t>
  </si>
  <si>
    <t>History</t>
  </si>
  <si>
    <t>D3 soccer</t>
  </si>
  <si>
    <t>Williams College</t>
  </si>
  <si>
    <t>Promoted to Enterprise ISR</t>
  </si>
  <si>
    <t>#1 Mid-Market ISR out of 55 on team</t>
  </si>
  <si>
    <t>#1 ISR out of 35 ISRs on team</t>
  </si>
  <si>
    <t>Promoted to Mid-Market ISR in 1 Year</t>
  </si>
  <si>
    <t>SumoLogic $121K / IMS $85K</t>
  </si>
  <si>
    <t>Achievements / Big Wins</t>
  </si>
  <si>
    <t>(Company $K)</t>
  </si>
  <si>
    <t>Chart 3:</t>
  </si>
  <si>
    <t>Current Company</t>
  </si>
  <si>
    <t>Last Company</t>
  </si>
  <si>
    <t xml:space="preserve">          DocuSigned by:</t>
  </si>
  <si>
    <t xml:space="preserve">  3rd Company</t>
  </si>
  <si>
    <t>Company $?K / Company $?K</t>
  </si>
  <si>
    <t>Recruited out by former boss with raise</t>
  </si>
  <si>
    <t>Data for President Club Calulation</t>
  </si>
  <si>
    <t xml:space="preserve">Counting </t>
  </si>
  <si>
    <t>Test</t>
  </si>
  <si>
    <t>of Yes</t>
  </si>
  <si>
    <t>Data for Achievements calculation</t>
  </si>
  <si>
    <t>Number of</t>
  </si>
  <si>
    <t>&gt;= 100%</t>
  </si>
  <si>
    <r>
      <t xml:space="preserve">2022 </t>
    </r>
    <r>
      <rPr>
        <b/>
        <sz val="14"/>
        <color rgb="FFF1C232"/>
        <rFont val="Arial"/>
        <family val="2"/>
      </rPr>
      <t>GOLD</t>
    </r>
  </si>
  <si>
    <r>
      <t xml:space="preserve">       </t>
    </r>
    <r>
      <rPr>
        <sz val="14"/>
        <color theme="1"/>
        <rFont val="Script MT Bold"/>
        <family val="4"/>
      </rPr>
      <t>Mary Jones</t>
    </r>
    <r>
      <rPr>
        <sz val="14"/>
        <color theme="1"/>
        <rFont val="Arial"/>
        <family val="2"/>
      </rPr>
      <t xml:space="preserve">                 11/30/21</t>
    </r>
  </si>
  <si>
    <t>linkedin/in/maryjones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</si>
</sst>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&quot;$&quot;#,##0"/>
  </numFmts>
  <fonts count="28" x14ac:knownFonts="1">
    <font>
      <sz val="10"/>
      <color rgb="FF000000"/>
      <name val="Arial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7F6000"/>
      <name val="Arial"/>
      <family val="2"/>
    </font>
    <font>
      <b/>
      <sz val="14"/>
      <color rgb="FFF1C232"/>
      <name val="Arial"/>
      <family val="2"/>
    </font>
    <font>
      <u/>
      <sz val="10"/>
      <color theme="1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color rgb="FFB7B7B7"/>
      <name val="Arial"/>
      <family val="2"/>
    </font>
    <font>
      <b/>
      <sz val="14"/>
      <color rgb="FF000000"/>
      <name val="Arial"/>
      <family val="2"/>
    </font>
    <font>
      <b/>
      <sz val="14"/>
      <color rgb="FF34A853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sz val="14"/>
      <color theme="1"/>
      <name val="Script MT Bold"/>
      <family val="4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Arial"/>
      <family val="2"/>
      <scheme val="major"/>
    </font>
    <font>
      <b/>
      <sz val="10"/>
      <color indexed="81"/>
      <name val="Arial"/>
      <family val="2"/>
      <scheme val="maj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4" tint="-0.249977111117893"/>
      <name val="Arial"/>
      <family val="2"/>
    </font>
    <font>
      <b/>
      <sz val="14"/>
      <name val="Arial"/>
      <family val="2"/>
      <scheme val="major"/>
    </font>
    <font>
      <b/>
      <sz val="10"/>
      <color rgb="FF000000"/>
      <name val="Arial"/>
      <family val="2"/>
      <scheme val="major"/>
    </font>
    <font>
      <sz val="10"/>
      <color rgb="FF000000"/>
      <name val="Arial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3F3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rgb="FFFFFFFF"/>
      </patternFill>
    </fill>
  </fills>
  <borders count="4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369">
    <xf numFmtId="0" fontId="0" fillId="0" borderId="0" xfId="0" applyFont="1" applyAlignment="1"/>
    <xf numFmtId="0" fontId="2" fillId="0" borderId="27" xfId="0" applyFont="1" applyBorder="1" applyAlignment="1"/>
    <xf numFmtId="0" fontId="3" fillId="0" borderId="10" xfId="0" applyFont="1" applyBorder="1"/>
    <xf numFmtId="0" fontId="3" fillId="0" borderId="28" xfId="0" applyFont="1" applyBorder="1"/>
    <xf numFmtId="0" fontId="2" fillId="0" borderId="24" xfId="0" applyFont="1" applyBorder="1" applyAlignment="1"/>
    <xf numFmtId="0" fontId="3" fillId="0" borderId="25" xfId="0" applyFont="1" applyBorder="1"/>
    <xf numFmtId="0" fontId="3" fillId="0" borderId="24" xfId="0" applyFon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Alignment="1"/>
    <xf numFmtId="0" fontId="1" fillId="0" borderId="4" xfId="0" applyFont="1" applyBorder="1" applyAlignment="1">
      <alignment horizontal="left"/>
    </xf>
    <xf numFmtId="0" fontId="1" fillId="2" borderId="5" xfId="0" applyFont="1" applyFill="1" applyBorder="1" applyAlignment="1"/>
    <xf numFmtId="0" fontId="8" fillId="0" borderId="4" xfId="0" applyFont="1" applyBorder="1" applyAlignment="1">
      <alignment horizontal="right"/>
    </xf>
    <xf numFmtId="0" fontId="8" fillId="2" borderId="5" xfId="0" applyFont="1" applyFill="1" applyBorder="1" applyAlignment="1"/>
    <xf numFmtId="0" fontId="8" fillId="0" borderId="6" xfId="0" applyFont="1" applyBorder="1" applyAlignment="1">
      <alignment horizontal="left"/>
    </xf>
    <xf numFmtId="0" fontId="8" fillId="2" borderId="8" xfId="0" applyFont="1" applyFill="1" applyBorder="1" applyAlignment="1"/>
    <xf numFmtId="0" fontId="1" fillId="0" borderId="4" xfId="0" applyFont="1" applyBorder="1" applyAlignment="1">
      <alignment horizontal="right"/>
    </xf>
    <xf numFmtId="0" fontId="1" fillId="2" borderId="0" xfId="0" applyFont="1" applyFill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0" xfId="0" applyNumberFormat="1" applyFont="1" applyFill="1" applyAlignment="1">
      <alignment horizontal="right"/>
    </xf>
    <xf numFmtId="1" fontId="8" fillId="2" borderId="4" xfId="0" applyNumberFormat="1" applyFont="1" applyFill="1" applyBorder="1"/>
    <xf numFmtId="1" fontId="8" fillId="2" borderId="0" xfId="0" applyNumberFormat="1" applyFont="1" applyFill="1"/>
    <xf numFmtId="0" fontId="1" fillId="0" borderId="4" xfId="0" applyFont="1" applyBorder="1" applyAlignment="1"/>
    <xf numFmtId="164" fontId="1" fillId="0" borderId="0" xfId="0" applyNumberFormat="1" applyFont="1" applyAlignment="1"/>
    <xf numFmtId="0" fontId="1" fillId="0" borderId="0" xfId="0" applyFont="1" applyAlignment="1">
      <alignment horizontal="right"/>
    </xf>
    <xf numFmtId="0" fontId="8" fillId="0" borderId="5" xfId="0" applyFont="1" applyBorder="1" applyAlignment="1"/>
    <xf numFmtId="0" fontId="1" fillId="0" borderId="9" xfId="0" applyFont="1" applyBorder="1" applyAlignment="1">
      <alignment horizontal="right"/>
    </xf>
    <xf numFmtId="0" fontId="1" fillId="0" borderId="10" xfId="0" applyFont="1" applyBorder="1" applyAlignment="1"/>
    <xf numFmtId="0" fontId="8" fillId="0" borderId="10" xfId="0" applyFont="1" applyBorder="1" applyAlignment="1">
      <alignment horizontal="left"/>
    </xf>
    <xf numFmtId="164" fontId="1" fillId="0" borderId="10" xfId="0" applyNumberFormat="1" applyFont="1" applyBorder="1" applyAlignment="1"/>
    <xf numFmtId="0" fontId="1" fillId="0" borderId="11" xfId="0" applyFont="1" applyBorder="1" applyAlignment="1">
      <alignment horizontal="left"/>
    </xf>
    <xf numFmtId="3" fontId="12" fillId="2" borderId="4" xfId="0" applyNumberFormat="1" applyFont="1" applyFill="1" applyBorder="1" applyAlignment="1">
      <alignment horizontal="right"/>
    </xf>
    <xf numFmtId="0" fontId="10" fillId="2" borderId="0" xfId="0" applyFont="1" applyFill="1" applyAlignment="1"/>
    <xf numFmtId="9" fontId="13" fillId="2" borderId="0" xfId="0" applyNumberFormat="1" applyFont="1" applyFill="1" applyAlignment="1"/>
    <xf numFmtId="0" fontId="8" fillId="2" borderId="5" xfId="0" applyFont="1" applyFill="1" applyBorder="1" applyAlignment="1">
      <alignment horizontal="left"/>
    </xf>
    <xf numFmtId="165" fontId="1" fillId="2" borderId="0" xfId="0" applyNumberFormat="1" applyFont="1" applyFill="1" applyAlignment="1"/>
    <xf numFmtId="0" fontId="1" fillId="0" borderId="6" xfId="0" applyFont="1" applyBorder="1" applyAlignment="1"/>
    <xf numFmtId="0" fontId="1" fillId="0" borderId="7" xfId="0" applyFont="1" applyBorder="1"/>
    <xf numFmtId="0" fontId="12" fillId="0" borderId="7" xfId="0" applyFont="1" applyBorder="1" applyAlignment="1">
      <alignment horizontal="right"/>
    </xf>
    <xf numFmtId="0" fontId="12" fillId="0" borderId="8" xfId="0" applyFont="1" applyBorder="1" applyAlignment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9" fontId="12" fillId="0" borderId="24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12" fillId="0" borderId="25" xfId="0" applyNumberFormat="1" applyFont="1" applyBorder="1" applyAlignment="1">
      <alignment horizontal="center"/>
    </xf>
    <xf numFmtId="9" fontId="12" fillId="2" borderId="24" xfId="0" applyNumberFormat="1" applyFont="1" applyFill="1" applyBorder="1" applyAlignment="1">
      <alignment horizontal="center"/>
    </xf>
    <xf numFmtId="166" fontId="12" fillId="2" borderId="0" xfId="0" applyNumberFormat="1" applyFont="1" applyFill="1" applyAlignment="1">
      <alignment horizontal="center"/>
    </xf>
    <xf numFmtId="3" fontId="12" fillId="2" borderId="25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left"/>
    </xf>
    <xf numFmtId="0" fontId="10" fillId="0" borderId="4" xfId="0" applyFont="1" applyBorder="1"/>
    <xf numFmtId="0" fontId="10" fillId="0" borderId="24" xfId="0" applyFont="1" applyBorder="1" applyAlignment="1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24" xfId="0" applyFont="1" applyBorder="1"/>
    <xf numFmtId="3" fontId="10" fillId="0" borderId="0" xfId="0" applyNumberFormat="1" applyFont="1" applyAlignment="1">
      <alignment horizontal="center"/>
    </xf>
    <xf numFmtId="0" fontId="12" fillId="0" borderId="26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9" fontId="10" fillId="0" borderId="24" xfId="0" applyNumberFormat="1" applyFont="1" applyBorder="1" applyAlignment="1">
      <alignment horizontal="center"/>
    </xf>
    <xf numFmtId="4" fontId="10" fillId="2" borderId="0" xfId="0" applyNumberFormat="1" applyFont="1" applyFill="1" applyAlignment="1">
      <alignment horizontal="center"/>
    </xf>
    <xf numFmtId="0" fontId="10" fillId="2" borderId="24" xfId="0" applyFont="1" applyFill="1" applyBorder="1" applyAlignment="1">
      <alignment horizontal="center"/>
    </xf>
    <xf numFmtId="166" fontId="10" fillId="2" borderId="0" xfId="0" applyNumberFormat="1" applyFont="1" applyFill="1" applyAlignment="1">
      <alignment horizontal="center"/>
    </xf>
    <xf numFmtId="3" fontId="10" fillId="2" borderId="25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left"/>
    </xf>
    <xf numFmtId="4" fontId="10" fillId="2" borderId="25" xfId="0" applyNumberFormat="1" applyFont="1" applyFill="1" applyBorder="1" applyAlignment="1">
      <alignment horizontal="center"/>
    </xf>
    <xf numFmtId="166" fontId="10" fillId="2" borderId="0" xfId="0" applyNumberFormat="1" applyFont="1" applyFill="1" applyAlignment="1"/>
    <xf numFmtId="4" fontId="10" fillId="0" borderId="0" xfId="0" applyNumberFormat="1" applyFont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26" xfId="0" applyFont="1" applyBorder="1" applyAlignment="1">
      <alignment horizontal="left"/>
    </xf>
    <xf numFmtId="0" fontId="10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33" xfId="0" applyFont="1" applyBorder="1" applyAlignment="1"/>
    <xf numFmtId="0" fontId="15" fillId="0" borderId="16" xfId="0" applyFont="1" applyBorder="1" applyAlignment="1">
      <alignment horizontal="center"/>
    </xf>
    <xf numFmtId="0" fontId="3" fillId="0" borderId="5" xfId="0" applyFont="1" applyBorder="1" applyAlignment="1"/>
    <xf numFmtId="0" fontId="8" fillId="2" borderId="0" xfId="0" applyFont="1" applyFill="1" applyAlignment="1"/>
    <xf numFmtId="0" fontId="10" fillId="0" borderId="0" xfId="0" applyFont="1" applyAlignment="1"/>
    <xf numFmtId="165" fontId="1" fillId="2" borderId="4" xfId="0" applyNumberFormat="1" applyFont="1" applyFill="1" applyBorder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34" xfId="0" applyFont="1" applyBorder="1"/>
    <xf numFmtId="0" fontId="3" fillId="0" borderId="0" xfId="0" applyFont="1" applyBorder="1"/>
    <xf numFmtId="0" fontId="2" fillId="0" borderId="35" xfId="0" applyFont="1" applyBorder="1" applyAlignment="1"/>
    <xf numFmtId="0" fontId="3" fillId="0" borderId="36" xfId="0" applyFont="1" applyBorder="1"/>
    <xf numFmtId="0" fontId="3" fillId="0" borderId="37" xfId="0" applyFont="1" applyBorder="1"/>
    <xf numFmtId="0" fontId="2" fillId="0" borderId="38" xfId="0" applyFont="1" applyBorder="1" applyAlignment="1"/>
    <xf numFmtId="0" fontId="0" fillId="0" borderId="0" xfId="0" applyFont="1" applyBorder="1" applyAlignment="1"/>
    <xf numFmtId="0" fontId="3" fillId="0" borderId="39" xfId="0" applyFont="1" applyBorder="1"/>
    <xf numFmtId="0" fontId="3" fillId="0" borderId="38" xfId="0" applyFont="1" applyBorder="1" applyAlignment="1">
      <alignment horizontal="right"/>
    </xf>
    <xf numFmtId="9" fontId="3" fillId="0" borderId="0" xfId="0" applyNumberFormat="1" applyFont="1" applyBorder="1" applyAlignment="1"/>
    <xf numFmtId="0" fontId="3" fillId="0" borderId="38" xfId="0" applyFont="1" applyBorder="1"/>
    <xf numFmtId="0" fontId="4" fillId="0" borderId="0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9" fontId="3" fillId="0" borderId="0" xfId="0" applyNumberFormat="1" applyFont="1" applyBorder="1"/>
    <xf numFmtId="9" fontId="3" fillId="0" borderId="39" xfId="0" applyNumberFormat="1" applyFont="1" applyBorder="1" applyAlignment="1"/>
    <xf numFmtId="0" fontId="0" fillId="0" borderId="38" xfId="0" applyFont="1" applyBorder="1" applyAlignment="1"/>
    <xf numFmtId="0" fontId="0" fillId="0" borderId="39" xfId="0" applyFont="1" applyBorder="1" applyAlignment="1"/>
    <xf numFmtId="0" fontId="17" fillId="0" borderId="38" xfId="0" applyFont="1" applyBorder="1" applyAlignment="1"/>
    <xf numFmtId="0" fontId="0" fillId="0" borderId="40" xfId="0" applyFont="1" applyBorder="1" applyAlignment="1"/>
    <xf numFmtId="0" fontId="0" fillId="0" borderId="41" xfId="0" applyFont="1" applyBorder="1" applyAlignment="1"/>
    <xf numFmtId="0" fontId="0" fillId="0" borderId="42" xfId="0" applyFont="1" applyBorder="1" applyAlignment="1"/>
    <xf numFmtId="0" fontId="12" fillId="0" borderId="43" xfId="0" applyFont="1" applyBorder="1" applyAlignment="1">
      <alignment horizontal="center"/>
    </xf>
    <xf numFmtId="9" fontId="12" fillId="0" borderId="44" xfId="0" applyNumberFormat="1" applyFont="1" applyBorder="1" applyAlignment="1">
      <alignment horizontal="center"/>
    </xf>
    <xf numFmtId="4" fontId="12" fillId="0" borderId="41" xfId="0" applyNumberFormat="1" applyFont="1" applyBorder="1" applyAlignment="1">
      <alignment horizontal="center"/>
    </xf>
    <xf numFmtId="4" fontId="12" fillId="0" borderId="45" xfId="0" applyNumberFormat="1" applyFont="1" applyBorder="1" applyAlignment="1">
      <alignment horizontal="center"/>
    </xf>
    <xf numFmtId="9" fontId="12" fillId="2" borderId="44" xfId="0" applyNumberFormat="1" applyFont="1" applyFill="1" applyBorder="1" applyAlignment="1">
      <alignment horizontal="center"/>
    </xf>
    <xf numFmtId="166" fontId="12" fillId="2" borderId="41" xfId="0" applyNumberFormat="1" applyFont="1" applyFill="1" applyBorder="1" applyAlignment="1">
      <alignment horizontal="center"/>
    </xf>
    <xf numFmtId="3" fontId="12" fillId="2" borderId="45" xfId="0" applyNumberFormat="1" applyFont="1" applyFill="1" applyBorder="1" applyAlignment="1">
      <alignment horizontal="center"/>
    </xf>
    <xf numFmtId="0" fontId="12" fillId="2" borderId="46" xfId="0" applyFont="1" applyFill="1" applyBorder="1" applyAlignment="1">
      <alignment horizontal="left"/>
    </xf>
    <xf numFmtId="3" fontId="12" fillId="8" borderId="4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/>
    <xf numFmtId="0" fontId="0" fillId="0" borderId="0" xfId="0"/>
    <xf numFmtId="0" fontId="23" fillId="0" borderId="35" xfId="0" applyFont="1" applyBorder="1"/>
    <xf numFmtId="0" fontId="17" fillId="0" borderId="36" xfId="0" applyFont="1" applyBorder="1"/>
    <xf numFmtId="0" fontId="17" fillId="0" borderId="37" xfId="0" applyFont="1" applyBorder="1"/>
    <xf numFmtId="0" fontId="23" fillId="0" borderId="38" xfId="0" applyFont="1" applyBorder="1"/>
    <xf numFmtId="0" fontId="17" fillId="0" borderId="0" xfId="0" applyFont="1"/>
    <xf numFmtId="0" fontId="17" fillId="0" borderId="39" xfId="0" applyFont="1" applyBorder="1"/>
    <xf numFmtId="0" fontId="23" fillId="0" borderId="3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9" fontId="17" fillId="0" borderId="47" xfId="2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40" xfId="0" applyFont="1" applyBorder="1"/>
    <xf numFmtId="0" fontId="17" fillId="0" borderId="41" xfId="0" applyFont="1" applyBorder="1"/>
    <xf numFmtId="0" fontId="17" fillId="0" borderId="42" xfId="0" applyFont="1" applyBorder="1"/>
    <xf numFmtId="0" fontId="24" fillId="0" borderId="1" xfId="1" applyFont="1" applyBorder="1" applyAlignment="1">
      <alignment vertical="center"/>
    </xf>
    <xf numFmtId="0" fontId="10" fillId="8" borderId="7" xfId="0" applyFont="1" applyFill="1" applyBorder="1" applyAlignment="1" applyProtection="1">
      <alignment horizontal="left" vertical="center"/>
      <protection locked="0"/>
    </xf>
    <xf numFmtId="0" fontId="10" fillId="8" borderId="7" xfId="0" applyFont="1" applyFill="1" applyBorder="1" applyAlignment="1" applyProtection="1">
      <alignment horizontal="center" vertical="center"/>
      <protection locked="0"/>
    </xf>
    <xf numFmtId="0" fontId="26" fillId="0" borderId="0" xfId="0" applyFont="1"/>
    <xf numFmtId="0" fontId="27" fillId="0" borderId="0" xfId="0" applyFont="1"/>
    <xf numFmtId="0" fontId="26" fillId="0" borderId="35" xfId="0" applyFont="1" applyBorder="1"/>
    <xf numFmtId="0" fontId="27" fillId="0" borderId="36" xfId="0" applyFont="1" applyBorder="1"/>
    <xf numFmtId="0" fontId="0" fillId="0" borderId="37" xfId="0" applyBorder="1"/>
    <xf numFmtId="0" fontId="26" fillId="0" borderId="38" xfId="0" applyFont="1" applyBorder="1"/>
    <xf numFmtId="0" fontId="26" fillId="0" borderId="39" xfId="0" applyFont="1" applyBorder="1"/>
    <xf numFmtId="0" fontId="27" fillId="0" borderId="38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39" xfId="0" applyFont="1" applyBorder="1"/>
    <xf numFmtId="0" fontId="27" fillId="0" borderId="38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6" fillId="0" borderId="38" xfId="0" applyFont="1" applyBorder="1" applyAlignment="1">
      <alignment vertical="center"/>
    </xf>
    <xf numFmtId="9" fontId="27" fillId="0" borderId="0" xfId="2" applyFont="1" applyBorder="1" applyAlignment="1">
      <alignment horizontal="center" vertical="center"/>
    </xf>
    <xf numFmtId="0" fontId="27" fillId="0" borderId="40" xfId="0" applyFont="1" applyBorder="1"/>
    <xf numFmtId="0" fontId="27" fillId="0" borderId="41" xfId="0" applyFont="1" applyBorder="1"/>
    <xf numFmtId="0" fontId="27" fillId="0" borderId="42" xfId="0" applyFont="1" applyBorder="1"/>
    <xf numFmtId="0" fontId="24" fillId="0" borderId="1" xfId="1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/>
    </xf>
    <xf numFmtId="0" fontId="1" fillId="2" borderId="5" xfId="0" applyFont="1" applyFill="1" applyBorder="1" applyAlignment="1" applyProtection="1"/>
    <xf numFmtId="0" fontId="8" fillId="0" borderId="4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left"/>
    </xf>
    <xf numFmtId="0" fontId="8" fillId="2" borderId="8" xfId="0" applyFont="1" applyFill="1" applyBorder="1" applyAlignment="1" applyProtection="1"/>
    <xf numFmtId="0" fontId="1" fillId="0" borderId="4" xfId="0" applyFont="1" applyBorder="1" applyAlignment="1" applyProtection="1">
      <alignment horizontal="right"/>
    </xf>
    <xf numFmtId="0" fontId="1" fillId="2" borderId="0" xfId="0" applyFont="1" applyFill="1" applyAlignment="1" applyProtection="1">
      <alignment horizontal="right"/>
    </xf>
    <xf numFmtId="0" fontId="8" fillId="2" borderId="5" xfId="0" applyFont="1" applyFill="1" applyBorder="1" applyAlignment="1" applyProtection="1"/>
    <xf numFmtId="165" fontId="8" fillId="2" borderId="4" xfId="0" applyNumberFormat="1" applyFont="1" applyFill="1" applyBorder="1" applyProtection="1"/>
    <xf numFmtId="0" fontId="1" fillId="0" borderId="4" xfId="0" applyFont="1" applyBorder="1" applyAlignment="1" applyProtection="1"/>
    <xf numFmtId="164" fontId="1" fillId="0" borderId="0" xfId="0" applyNumberFormat="1" applyFont="1" applyAlignment="1" applyProtection="1"/>
    <xf numFmtId="0" fontId="1" fillId="0" borderId="0" xfId="0" applyFont="1" applyAlignment="1" applyProtection="1">
      <alignment horizontal="right"/>
    </xf>
    <xf numFmtId="0" fontId="8" fillId="0" borderId="5" xfId="0" applyFont="1" applyBorder="1" applyAlignment="1" applyProtection="1"/>
    <xf numFmtId="0" fontId="1" fillId="0" borderId="9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left"/>
    </xf>
    <xf numFmtId="164" fontId="1" fillId="0" borderId="10" xfId="0" applyNumberFormat="1" applyFont="1" applyBorder="1" applyAlignment="1" applyProtection="1"/>
    <xf numFmtId="0" fontId="1" fillId="0" borderId="11" xfId="0" applyFont="1" applyBorder="1" applyAlignment="1" applyProtection="1">
      <alignment horizontal="left"/>
    </xf>
    <xf numFmtId="0" fontId="10" fillId="2" borderId="0" xfId="0" applyFont="1" applyFill="1" applyAlignment="1" applyProtection="1"/>
    <xf numFmtId="9" fontId="13" fillId="2" borderId="0" xfId="0" applyNumberFormat="1" applyFont="1" applyFill="1" applyAlignment="1" applyProtection="1"/>
    <xf numFmtId="3" fontId="12" fillId="2" borderId="4" xfId="0" applyNumberFormat="1" applyFont="1" applyFill="1" applyBorder="1" applyAlignment="1" applyProtection="1">
      <alignment horizontal="right"/>
    </xf>
    <xf numFmtId="165" fontId="1" fillId="2" borderId="0" xfId="0" applyNumberFormat="1" applyFont="1" applyFill="1" applyAlignment="1" applyProtection="1"/>
    <xf numFmtId="0" fontId="8" fillId="2" borderId="0" xfId="0" applyFont="1" applyFill="1" applyAlignment="1" applyProtection="1"/>
    <xf numFmtId="0" fontId="8" fillId="2" borderId="5" xfId="0" applyFont="1" applyFill="1" applyBorder="1" applyAlignment="1" applyProtection="1">
      <alignment horizontal="left"/>
    </xf>
    <xf numFmtId="0" fontId="1" fillId="0" borderId="6" xfId="0" applyFont="1" applyBorder="1" applyAlignment="1" applyProtection="1"/>
    <xf numFmtId="0" fontId="1" fillId="0" borderId="7" xfId="0" applyFont="1" applyBorder="1" applyProtection="1"/>
    <xf numFmtId="0" fontId="12" fillId="0" borderId="7" xfId="0" applyFont="1" applyBorder="1" applyAlignment="1" applyProtection="1">
      <alignment horizontal="right"/>
    </xf>
    <xf numFmtId="0" fontId="12" fillId="0" borderId="8" xfId="0" applyFont="1" applyBorder="1" applyAlignment="1" applyProtection="1"/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Protection="1"/>
    <xf numFmtId="0" fontId="1" fillId="0" borderId="14" xfId="0" applyFont="1" applyBorder="1" applyAlignment="1" applyProtection="1">
      <alignment horizontal="center"/>
    </xf>
    <xf numFmtId="0" fontId="1" fillId="0" borderId="34" xfId="0" applyFont="1" applyBorder="1" applyProtection="1"/>
    <xf numFmtId="0" fontId="1" fillId="0" borderId="28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17" xfId="0" applyFont="1" applyBorder="1" applyProtection="1"/>
    <xf numFmtId="0" fontId="1" fillId="0" borderId="18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12" fillId="0" borderId="23" xfId="0" applyFont="1" applyBorder="1" applyAlignment="1" applyProtection="1">
      <alignment horizontal="center"/>
    </xf>
    <xf numFmtId="9" fontId="12" fillId="0" borderId="24" xfId="0" applyNumberFormat="1" applyFont="1" applyBorder="1" applyAlignment="1" applyProtection="1">
      <alignment horizontal="center"/>
    </xf>
    <xf numFmtId="4" fontId="12" fillId="0" borderId="0" xfId="0" applyNumberFormat="1" applyFont="1" applyAlignment="1" applyProtection="1">
      <alignment horizontal="center"/>
    </xf>
    <xf numFmtId="4" fontId="12" fillId="0" borderId="25" xfId="0" applyNumberFormat="1" applyFont="1" applyBorder="1" applyAlignment="1" applyProtection="1">
      <alignment horizontal="center"/>
    </xf>
    <xf numFmtId="9" fontId="12" fillId="9" borderId="24" xfId="0" applyNumberFormat="1" applyFont="1" applyFill="1" applyBorder="1" applyAlignment="1" applyProtection="1">
      <alignment horizontal="center"/>
    </xf>
    <xf numFmtId="3" fontId="12" fillId="2" borderId="25" xfId="0" applyNumberFormat="1" applyFont="1" applyFill="1" applyBorder="1" applyAlignment="1" applyProtection="1">
      <alignment horizontal="center"/>
    </xf>
    <xf numFmtId="0" fontId="12" fillId="0" borderId="5" xfId="0" applyFont="1" applyFill="1" applyBorder="1" applyAlignment="1" applyProtection="1">
      <alignment horizontal="left"/>
    </xf>
    <xf numFmtId="0" fontId="12" fillId="0" borderId="43" xfId="0" applyFont="1" applyBorder="1" applyAlignment="1" applyProtection="1">
      <alignment horizontal="center"/>
    </xf>
    <xf numFmtId="9" fontId="12" fillId="0" borderId="44" xfId="0" applyNumberFormat="1" applyFont="1" applyBorder="1" applyAlignment="1" applyProtection="1">
      <alignment horizontal="center"/>
    </xf>
    <xf numFmtId="4" fontId="12" fillId="0" borderId="41" xfId="0" applyNumberFormat="1" applyFont="1" applyBorder="1" applyAlignment="1" applyProtection="1">
      <alignment horizontal="center"/>
    </xf>
    <xf numFmtId="4" fontId="12" fillId="0" borderId="45" xfId="0" applyNumberFormat="1" applyFont="1" applyBorder="1" applyAlignment="1" applyProtection="1">
      <alignment horizontal="center"/>
    </xf>
    <xf numFmtId="9" fontId="12" fillId="9" borderId="44" xfId="0" applyNumberFormat="1" applyFont="1" applyFill="1" applyBorder="1" applyAlignment="1" applyProtection="1">
      <alignment horizontal="center"/>
    </xf>
    <xf numFmtId="3" fontId="12" fillId="2" borderId="45" xfId="0" applyNumberFormat="1" applyFont="1" applyFill="1" applyBorder="1" applyAlignment="1" applyProtection="1">
      <alignment horizontal="center"/>
    </xf>
    <xf numFmtId="0" fontId="12" fillId="0" borderId="46" xfId="0" applyFont="1" applyFill="1" applyBorder="1" applyAlignment="1" applyProtection="1">
      <alignment horizontal="left"/>
    </xf>
    <xf numFmtId="0" fontId="10" fillId="0" borderId="4" xfId="0" applyFont="1" applyBorder="1" applyProtection="1"/>
    <xf numFmtId="0" fontId="10" fillId="0" borderId="24" xfId="0" applyFont="1" applyBorder="1" applyAlignment="1" applyProtection="1"/>
    <xf numFmtId="0" fontId="10" fillId="0" borderId="0" xfId="0" applyFont="1" applyAlignment="1" applyProtection="1">
      <alignment horizontal="center"/>
    </xf>
    <xf numFmtId="0" fontId="10" fillId="0" borderId="0" xfId="0" applyFont="1" applyProtection="1"/>
    <xf numFmtId="0" fontId="10" fillId="0" borderId="24" xfId="0" applyFont="1" applyBorder="1" applyProtection="1"/>
    <xf numFmtId="3" fontId="10" fillId="0" borderId="0" xfId="0" applyNumberFormat="1" applyFont="1" applyAlignment="1" applyProtection="1">
      <alignment horizontal="center"/>
    </xf>
    <xf numFmtId="0" fontId="12" fillId="0" borderId="26" xfId="0" applyFont="1" applyBorder="1" applyAlignment="1" applyProtection="1">
      <alignment horizontal="left"/>
    </xf>
    <xf numFmtId="0" fontId="10" fillId="0" borderId="4" xfId="0" applyFont="1" applyBorder="1" applyAlignment="1" applyProtection="1">
      <alignment horizontal="center"/>
    </xf>
    <xf numFmtId="9" fontId="10" fillId="0" borderId="24" xfId="0" applyNumberFormat="1" applyFont="1" applyBorder="1" applyAlignment="1" applyProtection="1">
      <alignment horizontal="center"/>
    </xf>
    <xf numFmtId="166" fontId="10" fillId="2" borderId="0" xfId="0" applyNumberFormat="1" applyFont="1" applyFill="1" applyAlignment="1" applyProtection="1"/>
    <xf numFmtId="3" fontId="10" fillId="2" borderId="25" xfId="0" applyNumberFormat="1" applyFont="1" applyFill="1" applyBorder="1" applyAlignment="1" applyProtection="1">
      <alignment horizontal="center"/>
    </xf>
    <xf numFmtId="4" fontId="10" fillId="0" borderId="0" xfId="0" applyNumberFormat="1" applyFont="1" applyAlignment="1" applyProtection="1">
      <alignment horizontal="center"/>
    </xf>
    <xf numFmtId="0" fontId="10" fillId="0" borderId="24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5" fillId="0" borderId="16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0" fontId="3" fillId="0" borderId="5" xfId="0" applyFont="1" applyBorder="1" applyAlignment="1" applyProtection="1"/>
    <xf numFmtId="0" fontId="8" fillId="0" borderId="26" xfId="0" applyFont="1" applyBorder="1" applyAlignment="1" applyProtection="1">
      <alignment horizontal="left"/>
    </xf>
    <xf numFmtId="0" fontId="8" fillId="0" borderId="33" xfId="0" applyFont="1" applyBorder="1" applyAlignment="1" applyProtection="1"/>
    <xf numFmtId="0" fontId="8" fillId="7" borderId="5" xfId="0" applyFont="1" applyFill="1" applyBorder="1" applyAlignment="1" applyProtection="1">
      <protection locked="0"/>
    </xf>
    <xf numFmtId="165" fontId="1" fillId="7" borderId="4" xfId="0" applyNumberFormat="1" applyFont="1" applyFill="1" applyBorder="1" applyAlignment="1" applyProtection="1">
      <alignment horizontal="right"/>
      <protection locked="0"/>
    </xf>
    <xf numFmtId="165" fontId="1" fillId="7" borderId="0" xfId="0" applyNumberFormat="1" applyFont="1" applyFill="1" applyAlignment="1" applyProtection="1">
      <alignment horizontal="right"/>
      <protection locked="0"/>
    </xf>
    <xf numFmtId="3" fontId="12" fillId="7" borderId="4" xfId="0" applyNumberFormat="1" applyFont="1" applyFill="1" applyBorder="1" applyAlignment="1" applyProtection="1">
      <alignment horizontal="right"/>
      <protection locked="0"/>
    </xf>
    <xf numFmtId="165" fontId="1" fillId="7" borderId="0" xfId="0" applyNumberFormat="1" applyFont="1" applyFill="1" applyAlignment="1" applyProtection="1">
      <protection locked="0"/>
    </xf>
    <xf numFmtId="0" fontId="8" fillId="7" borderId="5" xfId="0" applyFont="1" applyFill="1" applyBorder="1" applyAlignment="1" applyProtection="1">
      <alignment horizontal="left"/>
      <protection locked="0"/>
    </xf>
    <xf numFmtId="166" fontId="12" fillId="7" borderId="0" xfId="0" applyNumberFormat="1" applyFont="1" applyFill="1" applyAlignment="1" applyProtection="1">
      <alignment horizontal="center"/>
      <protection locked="0"/>
    </xf>
    <xf numFmtId="166" fontId="12" fillId="7" borderId="41" xfId="0" applyNumberFormat="1" applyFont="1" applyFill="1" applyBorder="1" applyAlignment="1" applyProtection="1">
      <alignment horizontal="center"/>
      <protection locked="0"/>
    </xf>
    <xf numFmtId="4" fontId="10" fillId="7" borderId="0" xfId="0" applyNumberFormat="1" applyFont="1" applyFill="1" applyAlignment="1" applyProtection="1">
      <alignment horizontal="center"/>
      <protection locked="0"/>
    </xf>
    <xf numFmtId="0" fontId="10" fillId="7" borderId="24" xfId="0" applyFont="1" applyFill="1" applyBorder="1" applyAlignment="1" applyProtection="1">
      <alignment horizontal="center"/>
      <protection locked="0"/>
    </xf>
    <xf numFmtId="166" fontId="10" fillId="7" borderId="0" xfId="0" applyNumberFormat="1" applyFont="1" applyFill="1" applyAlignment="1" applyProtection="1">
      <alignment horizontal="center"/>
      <protection locked="0"/>
    </xf>
    <xf numFmtId="3" fontId="10" fillId="7" borderId="25" xfId="0" applyNumberFormat="1" applyFont="1" applyFill="1" applyBorder="1" applyAlignment="1" applyProtection="1">
      <alignment horizontal="center"/>
      <protection locked="0"/>
    </xf>
    <xf numFmtId="0" fontId="10" fillId="6" borderId="5" xfId="0" applyFont="1" applyFill="1" applyBorder="1" applyAlignment="1" applyProtection="1">
      <alignment horizontal="left"/>
      <protection locked="0"/>
    </xf>
    <xf numFmtId="0" fontId="10" fillId="7" borderId="9" xfId="0" applyFont="1" applyFill="1" applyBorder="1" applyAlignment="1" applyProtection="1">
      <alignment horizontal="center"/>
      <protection locked="0"/>
    </xf>
    <xf numFmtId="0" fontId="10" fillId="7" borderId="4" xfId="0" applyFont="1" applyFill="1" applyBorder="1" applyAlignment="1" applyProtection="1">
      <alignment horizontal="center"/>
      <protection locked="0"/>
    </xf>
    <xf numFmtId="0" fontId="8" fillId="7" borderId="0" xfId="0" applyFont="1" applyFill="1" applyBorder="1" applyAlignment="1" applyProtection="1">
      <alignment horizontal="center"/>
      <protection locked="0"/>
    </xf>
    <xf numFmtId="165" fontId="1" fillId="8" borderId="0" xfId="0" applyNumberFormat="1" applyFont="1" applyFill="1" applyAlignment="1" applyProtection="1">
      <alignment horizontal="right" vertical="center"/>
      <protection locked="0"/>
    </xf>
    <xf numFmtId="0" fontId="1" fillId="0" borderId="6" xfId="0" applyFont="1" applyBorder="1" applyAlignment="1" applyProtection="1">
      <alignment vertical="center"/>
    </xf>
    <xf numFmtId="0" fontId="25" fillId="0" borderId="6" xfId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/>
    <xf numFmtId="165" fontId="8" fillId="2" borderId="0" xfId="0" applyNumberFormat="1" applyFont="1" applyFill="1" applyProtection="1"/>
    <xf numFmtId="0" fontId="1" fillId="0" borderId="10" xfId="0" applyFont="1" applyBorder="1" applyAlignment="1" applyProtection="1"/>
    <xf numFmtId="0" fontId="8" fillId="7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" fontId="10" fillId="2" borderId="0" xfId="0" applyNumberFormat="1" applyFont="1" applyFill="1" applyAlignment="1" applyProtection="1">
      <alignment horizontal="center"/>
    </xf>
    <xf numFmtId="4" fontId="10" fillId="2" borderId="25" xfId="0" applyNumberFormat="1" applyFont="1" applyFill="1" applyBorder="1" applyAlignment="1" applyProtection="1">
      <alignment horizontal="center"/>
    </xf>
    <xf numFmtId="0" fontId="10" fillId="2" borderId="24" xfId="0" applyFont="1" applyFill="1" applyBorder="1" applyAlignment="1" applyProtection="1">
      <alignment horizontal="center"/>
    </xf>
    <xf numFmtId="0" fontId="10" fillId="0" borderId="5" xfId="0" applyFont="1" applyBorder="1" applyAlignment="1" applyProtection="1">
      <alignment horizontal="left"/>
    </xf>
    <xf numFmtId="0" fontId="8" fillId="5" borderId="0" xfId="0" applyFont="1" applyFill="1" applyAlignment="1" applyProtection="1">
      <alignment vertical="center"/>
      <protection locked="0"/>
    </xf>
    <xf numFmtId="0" fontId="10" fillId="6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8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0" fontId="10" fillId="6" borderId="0" xfId="0" applyFont="1" applyFill="1" applyProtection="1">
      <protection locked="0"/>
    </xf>
    <xf numFmtId="0" fontId="1" fillId="2" borderId="7" xfId="0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vertical="center"/>
    </xf>
    <xf numFmtId="0" fontId="1" fillId="2" borderId="0" xfId="0" applyFont="1" applyFill="1" applyAlignment="1" applyProtection="1"/>
    <xf numFmtId="0" fontId="10" fillId="0" borderId="0" xfId="0" applyFont="1" applyAlignment="1" applyProtection="1"/>
    <xf numFmtId="0" fontId="1" fillId="2" borderId="0" xfId="0" applyFont="1" applyFill="1" applyAlignment="1" applyProtection="1">
      <alignment horizontal="left"/>
    </xf>
    <xf numFmtId="0" fontId="8" fillId="7" borderId="0" xfId="0" applyFont="1" applyFill="1" applyAlignment="1" applyProtection="1">
      <protection locked="0"/>
    </xf>
    <xf numFmtId="0" fontId="10" fillId="6" borderId="0" xfId="0" applyFont="1" applyFill="1" applyAlignment="1" applyProtection="1">
      <protection locked="0"/>
    </xf>
    <xf numFmtId="0" fontId="8" fillId="7" borderId="0" xfId="0" applyFont="1" applyFill="1" applyAlignment="1" applyProtection="1">
      <alignment horizontal="left"/>
      <protection locked="0"/>
    </xf>
    <xf numFmtId="0" fontId="8" fillId="2" borderId="7" xfId="0" applyFont="1" applyFill="1" applyBorder="1" applyAlignment="1" applyProtection="1"/>
    <xf numFmtId="0" fontId="9" fillId="0" borderId="7" xfId="0" applyFont="1" applyBorder="1" applyProtection="1"/>
    <xf numFmtId="0" fontId="8" fillId="2" borderId="7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center"/>
    </xf>
    <xf numFmtId="165" fontId="8" fillId="2" borderId="0" xfId="0" applyNumberFormat="1" applyFont="1" applyFill="1" applyAlignment="1" applyProtection="1"/>
    <xf numFmtId="165" fontId="10" fillId="0" borderId="0" xfId="0" applyNumberFormat="1" applyFont="1" applyAlignment="1" applyProtection="1"/>
    <xf numFmtId="165" fontId="8" fillId="2" borderId="0" xfId="0" applyNumberFormat="1" applyFont="1" applyFill="1" applyProtection="1"/>
    <xf numFmtId="9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/>
    <xf numFmtId="0" fontId="1" fillId="0" borderId="10" xfId="0" applyFont="1" applyBorder="1" applyAlignment="1" applyProtection="1"/>
    <xf numFmtId="0" fontId="9" fillId="0" borderId="10" xfId="0" applyFont="1" applyBorder="1" applyProtection="1"/>
    <xf numFmtId="0" fontId="8" fillId="7" borderId="10" xfId="0" applyFont="1" applyFill="1" applyBorder="1" applyAlignment="1" applyProtection="1">
      <alignment horizontal="center"/>
      <protection locked="0"/>
    </xf>
    <xf numFmtId="0" fontId="9" fillId="6" borderId="28" xfId="0" applyFont="1" applyFill="1" applyBorder="1" applyProtection="1">
      <protection locked="0"/>
    </xf>
    <xf numFmtId="0" fontId="8" fillId="7" borderId="0" xfId="0" applyFont="1" applyFill="1" applyBorder="1" applyAlignment="1" applyProtection="1">
      <alignment horizontal="center" vertical="center"/>
      <protection locked="0"/>
    </xf>
    <xf numFmtId="0" fontId="8" fillId="7" borderId="25" xfId="0" applyFont="1" applyFill="1" applyBorder="1" applyAlignment="1" applyProtection="1">
      <alignment horizontal="center" vertical="center"/>
      <protection locked="0"/>
    </xf>
    <xf numFmtId="0" fontId="24" fillId="0" borderId="30" xfId="1" applyFont="1" applyBorder="1" applyAlignment="1" applyProtection="1">
      <alignment horizontal="center" vertical="center"/>
    </xf>
    <xf numFmtId="0" fontId="24" fillId="0" borderId="31" xfId="1" applyFont="1" applyBorder="1" applyAlignment="1" applyProtection="1">
      <alignment vertical="center"/>
    </xf>
    <xf numFmtId="0" fontId="24" fillId="0" borderId="32" xfId="1" applyFont="1" applyBorder="1" applyAlignment="1" applyProtection="1">
      <alignment vertical="center"/>
    </xf>
    <xf numFmtId="9" fontId="14" fillId="0" borderId="7" xfId="0" applyNumberFormat="1" applyFont="1" applyBorder="1" applyAlignment="1" applyProtection="1"/>
    <xf numFmtId="0" fontId="1" fillId="0" borderId="7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9" fillId="0" borderId="28" xfId="0" applyFont="1" applyBorder="1" applyProtection="1"/>
    <xf numFmtId="0" fontId="1" fillId="0" borderId="0" xfId="0" applyFont="1" applyAlignment="1" applyProtection="1">
      <alignment horizontal="center"/>
    </xf>
    <xf numFmtId="0" fontId="9" fillId="0" borderId="25" xfId="0" applyFont="1" applyBorder="1" applyProtection="1"/>
    <xf numFmtId="0" fontId="24" fillId="0" borderId="30" xfId="1" applyFont="1" applyBorder="1" applyAlignment="1">
      <alignment horizontal="center" vertical="center"/>
    </xf>
    <xf numFmtId="0" fontId="24" fillId="0" borderId="31" xfId="1" applyFont="1" applyBorder="1" applyAlignment="1">
      <alignment vertical="center"/>
    </xf>
    <xf numFmtId="0" fontId="24" fillId="0" borderId="32" xfId="1" applyFont="1" applyBorder="1" applyAlignment="1">
      <alignment vertical="center"/>
    </xf>
    <xf numFmtId="0" fontId="8" fillId="2" borderId="0" xfId="0" applyFont="1" applyFill="1" applyAlignment="1"/>
    <xf numFmtId="0" fontId="10" fillId="0" borderId="0" xfId="0" applyFont="1" applyAlignment="1"/>
    <xf numFmtId="0" fontId="8" fillId="2" borderId="0" xfId="0" applyFont="1" applyFill="1"/>
    <xf numFmtId="0" fontId="1" fillId="0" borderId="0" xfId="0" applyFont="1" applyAlignment="1"/>
    <xf numFmtId="9" fontId="14" fillId="0" borderId="7" xfId="0" applyNumberFormat="1" applyFont="1" applyBorder="1" applyAlignment="1"/>
    <xf numFmtId="0" fontId="9" fillId="0" borderId="7" xfId="0" applyFont="1" applyBorder="1"/>
    <xf numFmtId="0" fontId="1" fillId="0" borderId="7" xfId="0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0" fillId="0" borderId="0" xfId="0" applyFont="1"/>
    <xf numFmtId="0" fontId="10" fillId="3" borderId="7" xfId="0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1" fillId="2" borderId="0" xfId="0" applyFont="1" applyFill="1" applyAlignment="1"/>
    <xf numFmtId="0" fontId="8" fillId="2" borderId="7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7" xfId="0" applyFont="1" applyFill="1" applyBorder="1" applyAlignment="1"/>
    <xf numFmtId="0" fontId="1" fillId="2" borderId="0" xfId="0" applyFont="1" applyFill="1" applyAlignment="1">
      <alignment horizontal="center"/>
    </xf>
    <xf numFmtId="0" fontId="1" fillId="0" borderId="10" xfId="0" applyFont="1" applyBorder="1" applyAlignment="1"/>
    <xf numFmtId="0" fontId="9" fillId="0" borderId="10" xfId="0" applyFont="1" applyBorder="1"/>
    <xf numFmtId="0" fontId="1" fillId="0" borderId="10" xfId="0" applyFont="1" applyBorder="1" applyAlignment="1">
      <alignment horizontal="center"/>
    </xf>
    <xf numFmtId="0" fontId="9" fillId="0" borderId="28" xfId="0" applyFont="1" applyBorder="1"/>
    <xf numFmtId="0" fontId="1" fillId="0" borderId="0" xfId="0" applyFont="1" applyAlignment="1">
      <alignment horizontal="center"/>
    </xf>
    <xf numFmtId="0" fontId="9" fillId="0" borderId="25" xfId="0" applyFont="1" applyBorder="1"/>
    <xf numFmtId="0" fontId="8" fillId="2" borderId="10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President Clubs last 5 Years</a:t>
            </a:r>
          </a:p>
        </c:rich>
      </c:tx>
      <c:layout>
        <c:manualLayout>
          <c:xMode val="edge"/>
          <c:yMode val="edge"/>
          <c:x val="0.1363675342108954"/>
          <c:y val="2.46153846153846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  <a:effectLst/>
          </c:spPr>
          <c:dPt>
            <c:idx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E6-431F-829C-1FCB161FD261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E6-431F-829C-1FCB161FD261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75572519083968"/>
                      <c:h val="0.169025641025640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AE6-431F-829C-1FCB161FD2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Graphs!$B$5:$B$6</c:f>
              <c:strCache>
                <c:ptCount val="2"/>
                <c:pt idx="0">
                  <c:v>No Club</c:v>
                </c:pt>
                <c:pt idx="1">
                  <c:v>Club</c:v>
                </c:pt>
              </c:strCache>
            </c:strRef>
          </c:cat>
          <c:val>
            <c:numRef>
              <c:f>Graphs!$C$5:$C$6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E6-431F-829C-1FCB161FD261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% of Annual Quota</a:t>
            </a:r>
            <a:r>
              <a:rPr lang="en-US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Attained</a:t>
            </a:r>
            <a:endParaRPr lang="en-US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Graphs!$B$11:$B$15</c:f>
              <c:numCache>
                <c:formatCode>General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xVal>
          <c:yVal>
            <c:numRef>
              <c:f>Graphs!$C$11:$C$15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57-4807-BCD3-34D7D0BB4B0B}"/>
            </c:ext>
          </c:extLst>
        </c:ser>
        <c:ser>
          <c:idx val="1"/>
          <c:order val="1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Graphs!$B$11:$B$15</c:f>
              <c:numCache>
                <c:formatCode>General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xVal>
          <c:yVal>
            <c:numRef>
              <c:f>Graphs!$D$11:$D$15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157-4807-BCD3-34D7D0BB4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758584"/>
        <c:axId val="602757600"/>
      </c:scatterChart>
      <c:valAx>
        <c:axId val="602758584"/>
        <c:scaling>
          <c:orientation val="minMax"/>
          <c:max val="2021"/>
          <c:min val="20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757600"/>
        <c:crosses val="autoZero"/>
        <c:crossBetween val="midCat"/>
        <c:majorUnit val="1"/>
      </c:valAx>
      <c:valAx>
        <c:axId val="602757600"/>
        <c:scaling>
          <c:orientation val="minMax"/>
          <c:min val="0.750000000000000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758584"/>
        <c:crosses val="autoZero"/>
        <c:crossBetween val="midCat"/>
        <c:majorUnit val="0.25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Years Worked last 3 Companies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686-4C96-8CED-CB0B15FCC0BC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686-4C96-8CED-CB0B15FCC0BC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686-4C96-8CED-CB0B15FCC0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Graphs!$B$19:$B$21</c:f>
              <c:strCache>
                <c:ptCount val="3"/>
                <c:pt idx="0">
                  <c:v>Current Company</c:v>
                </c:pt>
                <c:pt idx="1">
                  <c:v>Last Company</c:v>
                </c:pt>
                <c:pt idx="2">
                  <c:v>  3rd Company</c:v>
                </c:pt>
              </c:strCache>
            </c:strRef>
          </c:cat>
          <c:val>
            <c:numRef>
              <c:f>Graphs!$C$19:$C$21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86-4C96-8CED-CB0B15FCC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04816904"/>
        <c:axId val="504813952"/>
      </c:barChart>
      <c:catAx>
        <c:axId val="504816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813952"/>
        <c:crosses val="autoZero"/>
        <c:auto val="1"/>
        <c:lblAlgn val="ctr"/>
        <c:lblOffset val="100"/>
        <c:noMultiLvlLbl val="0"/>
      </c:catAx>
      <c:valAx>
        <c:axId val="50481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816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4 President Clubs last 5 Years</a:t>
            </a:r>
          </a:p>
        </c:rich>
      </c:tx>
      <c:layout>
        <c:manualLayout>
          <c:xMode val="edge"/>
          <c:yMode val="edge"/>
          <c:x val="0.1363675342108954"/>
          <c:y val="2.46153846153846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  <a:effectLst/>
          </c:spPr>
          <c:dPt>
            <c:idx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19-4932-993C-DEEFC6021F7B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19-4932-993C-DEEFC6021F7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19-4932-993C-DEEFC6021F7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19-4932-993C-DEEFC6021F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Graphs!$F$5:$F$6</c:f>
              <c:strCache>
                <c:ptCount val="2"/>
                <c:pt idx="0">
                  <c:v>No Club</c:v>
                </c:pt>
                <c:pt idx="1">
                  <c:v>Club</c:v>
                </c:pt>
              </c:strCache>
            </c:strRef>
          </c:cat>
          <c:val>
            <c:numRef>
              <c:f>Graphs!$G$5:$G$6</c:f>
              <c:numCache>
                <c:formatCode>0%</c:formatCode>
                <c:ptCount val="2"/>
                <c:pt idx="0">
                  <c:v>0.19999999999999996</c:v>
                </c:pt>
                <c:pt idx="1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19-4932-993C-DEEFC6021F7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% of Annual Quota</a:t>
            </a:r>
            <a:r>
              <a:rPr lang="en-US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Attained</a:t>
            </a:r>
            <a:endParaRPr lang="en-US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Graphs!$F$11:$F$15</c:f>
              <c:numCache>
                <c:formatCode>General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xVal>
          <c:yVal>
            <c:numRef>
              <c:f>Graphs!$G$11:$G$15</c:f>
              <c:numCache>
                <c:formatCode>0%</c:formatCode>
                <c:ptCount val="5"/>
                <c:pt idx="0">
                  <c:v>0.84</c:v>
                </c:pt>
                <c:pt idx="1">
                  <c:v>2.0368421052631582</c:v>
                </c:pt>
                <c:pt idx="2">
                  <c:v>1.8923076923076922</c:v>
                </c:pt>
                <c:pt idx="3">
                  <c:v>1.9411764705882353</c:v>
                </c:pt>
                <c:pt idx="4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E1-4AD3-8832-769D1AAE0CCD}"/>
            </c:ext>
          </c:extLst>
        </c:ser>
        <c:ser>
          <c:idx val="1"/>
          <c:order val="1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Graphs!$F$11:$F$15</c:f>
              <c:numCache>
                <c:formatCode>General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xVal>
          <c:yVal>
            <c:numRef>
              <c:f>Graphs!$H$11:$H$15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E1-4AD3-8832-769D1AAE0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758584"/>
        <c:axId val="602757600"/>
      </c:scatterChart>
      <c:valAx>
        <c:axId val="602758584"/>
        <c:scaling>
          <c:orientation val="minMax"/>
          <c:max val="2021"/>
          <c:min val="20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757600"/>
        <c:crosses val="autoZero"/>
        <c:crossBetween val="midCat"/>
        <c:majorUnit val="1"/>
      </c:valAx>
      <c:valAx>
        <c:axId val="602757600"/>
        <c:scaling>
          <c:orientation val="minMax"/>
          <c:min val="0.750000000000000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758584"/>
        <c:crosses val="autoZero"/>
        <c:crossBetween val="midCat"/>
        <c:majorUnit val="0.25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Years Worked last 3 Companies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A28-4FA6-B43E-CAEF4CFC492C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A28-4FA6-B43E-CAEF4CFC492C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A28-4FA6-B43E-CAEF4CFC49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Graphs!$F$19:$F$21</c:f>
              <c:strCache>
                <c:ptCount val="3"/>
                <c:pt idx="0">
                  <c:v>Current Company</c:v>
                </c:pt>
                <c:pt idx="1">
                  <c:v>Last Company</c:v>
                </c:pt>
                <c:pt idx="2">
                  <c:v>  3rd Company</c:v>
                </c:pt>
              </c:strCache>
            </c:strRef>
          </c:cat>
          <c:val>
            <c:numRef>
              <c:f>Graphs!$G$19:$G$21</c:f>
              <c:numCache>
                <c:formatCode>General</c:formatCode>
                <c:ptCount val="3"/>
                <c:pt idx="0">
                  <c:v>2.5</c:v>
                </c:pt>
                <c:pt idx="1">
                  <c:v>1.5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28-4FA6-B43E-CAEF4CFC4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04816904"/>
        <c:axId val="504813952"/>
      </c:barChart>
      <c:catAx>
        <c:axId val="504816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813952"/>
        <c:crosses val="autoZero"/>
        <c:auto val="1"/>
        <c:lblAlgn val="ctr"/>
        <c:lblOffset val="100"/>
        <c:noMultiLvlLbl val="0"/>
      </c:catAx>
      <c:valAx>
        <c:axId val="50481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816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://www.repsheet.ai/" TargetMode="External"/><Relationship Id="rId6" Type="http://schemas.openxmlformats.org/officeDocument/2006/relationships/image" Target="../media/image2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hyperlink" Target="http://www.repsheet.ai/" TargetMode="External"/><Relationship Id="rId6" Type="http://schemas.openxmlformats.org/officeDocument/2006/relationships/image" Target="../media/image2.pn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409575</xdr:colOff>
      <xdr:row>0</xdr:row>
      <xdr:rowOff>101600</xdr:rowOff>
    </xdr:from>
    <xdr:ext cx="1098550" cy="400050"/>
    <xdr:pic>
      <xdr:nvPicPr>
        <xdr:cNvPr id="6" name="image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F954A4-141A-4E2A-9D25-831C9E07AE2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38700" y="101600"/>
          <a:ext cx="1098550" cy="400050"/>
        </a:xfrm>
        <a:prstGeom prst="rect">
          <a:avLst/>
        </a:prstGeom>
        <a:noFill/>
      </xdr:spPr>
    </xdr:pic>
    <xdr:clientData fLocksWithSheet="0"/>
  </xdr:oneCellAnchor>
  <xdr:twoCellAnchor>
    <xdr:from>
      <xdr:col>3</xdr:col>
      <xdr:colOff>123825</xdr:colOff>
      <xdr:row>27</xdr:row>
      <xdr:rowOff>9525</xdr:rowOff>
    </xdr:from>
    <xdr:to>
      <xdr:col>7</xdr:col>
      <xdr:colOff>190500</xdr:colOff>
      <xdr:row>39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FE4B4EF-412B-4CFC-93E7-80A924144C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27</xdr:row>
      <xdr:rowOff>9525</xdr:rowOff>
    </xdr:from>
    <xdr:to>
      <xdr:col>3</xdr:col>
      <xdr:colOff>266700</xdr:colOff>
      <xdr:row>39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4CB8C41-C5BB-429D-BAD0-3F1A460E29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57150</xdr:colOff>
      <xdr:row>27</xdr:row>
      <xdr:rowOff>9524</xdr:rowOff>
    </xdr:from>
    <xdr:to>
      <xdr:col>7</xdr:col>
      <xdr:colOff>3762375</xdr:colOff>
      <xdr:row>39</xdr:row>
      <xdr:rowOff>19049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DAD576D-D622-43ED-8386-076E3F2590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4</xdr:col>
      <xdr:colOff>123826</xdr:colOff>
      <xdr:row>0</xdr:row>
      <xdr:rowOff>131658</xdr:rowOff>
    </xdr:from>
    <xdr:ext cx="1457324" cy="344592"/>
    <xdr:pic>
      <xdr:nvPicPr>
        <xdr:cNvPr id="8" name="image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D72809-126E-4BFD-901E-FEB7B914DEA5}"/>
            </a:ext>
          </a:extLst>
        </xdr:cNvPr>
        <xdr:cNvPicPr preferRelativeResize="0"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52951" y="131658"/>
          <a:ext cx="1457324" cy="344592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409575</xdr:colOff>
      <xdr:row>0</xdr:row>
      <xdr:rowOff>101600</xdr:rowOff>
    </xdr:from>
    <xdr:ext cx="1098550" cy="400050"/>
    <xdr:pic>
      <xdr:nvPicPr>
        <xdr:cNvPr id="6" name="image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C43CB6-2E09-4526-AC34-81E2F90F410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78375" y="101600"/>
          <a:ext cx="1098550" cy="400050"/>
        </a:xfrm>
        <a:prstGeom prst="rect">
          <a:avLst/>
        </a:prstGeom>
        <a:noFill/>
      </xdr:spPr>
    </xdr:pic>
    <xdr:clientData fLocksWithSheet="0"/>
  </xdr:oneCellAnchor>
  <xdr:twoCellAnchor>
    <xdr:from>
      <xdr:col>3</xdr:col>
      <xdr:colOff>123825</xdr:colOff>
      <xdr:row>27</xdr:row>
      <xdr:rowOff>9525</xdr:rowOff>
    </xdr:from>
    <xdr:to>
      <xdr:col>7</xdr:col>
      <xdr:colOff>190500</xdr:colOff>
      <xdr:row>39</xdr:row>
      <xdr:rowOff>19050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0249509-494F-4267-96E1-564F6098B9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27</xdr:row>
      <xdr:rowOff>9525</xdr:rowOff>
    </xdr:from>
    <xdr:to>
      <xdr:col>3</xdr:col>
      <xdr:colOff>266700</xdr:colOff>
      <xdr:row>39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5F81DC1-9C68-481D-A4C4-14D025C398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57150</xdr:colOff>
      <xdr:row>27</xdr:row>
      <xdr:rowOff>9524</xdr:rowOff>
    </xdr:from>
    <xdr:to>
      <xdr:col>7</xdr:col>
      <xdr:colOff>3762375</xdr:colOff>
      <xdr:row>39</xdr:row>
      <xdr:rowOff>19049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146DD3B-914E-41E8-8993-32D760143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4</xdr:col>
      <xdr:colOff>123826</xdr:colOff>
      <xdr:row>0</xdr:row>
      <xdr:rowOff>131658</xdr:rowOff>
    </xdr:from>
    <xdr:ext cx="1457324" cy="344592"/>
    <xdr:pic>
      <xdr:nvPicPr>
        <xdr:cNvPr id="9" name="image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CABAF2-FD84-45FD-9887-785FDAFD0E0D}"/>
            </a:ext>
          </a:extLst>
        </xdr:cNvPr>
        <xdr:cNvPicPr preferRelativeResize="0"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52951" y="131658"/>
          <a:ext cx="1457324" cy="344592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repsheet.ai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repsheet.ai/" TargetMode="External"/><Relationship Id="rId1" Type="http://schemas.openxmlformats.org/officeDocument/2006/relationships/hyperlink" Target="https://champion-recruiting.com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linkedin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psheet.ai/" TargetMode="External"/><Relationship Id="rId2" Type="http://schemas.openxmlformats.org/officeDocument/2006/relationships/hyperlink" Target="http://repsheet.ai/" TargetMode="External"/><Relationship Id="rId1" Type="http://schemas.openxmlformats.org/officeDocument/2006/relationships/hyperlink" Target="https://champion-recruiting.com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90784-DEB1-4694-B797-C7C65FDC5DD7}">
  <sheetPr>
    <outlinePr summaryBelow="0" summaryRight="0"/>
    <pageSetUpPr fitToPage="1"/>
  </sheetPr>
  <dimension ref="A1:H60"/>
  <sheetViews>
    <sheetView showGridLines="0" tabSelected="1" zoomScaleNormal="100" workbookViewId="0">
      <selection activeCell="B2" sqref="B2:D2"/>
    </sheetView>
  </sheetViews>
  <sheetFormatPr defaultColWidth="14.42578125" defaultRowHeight="15.75" customHeight="1" x14ac:dyDescent="0.25"/>
  <cols>
    <col min="1" max="1" width="20" style="279" bestFit="1" customWidth="1"/>
    <col min="2" max="3" width="16.42578125" style="279" customWidth="1"/>
    <col min="4" max="4" width="13.5703125" style="279" customWidth="1"/>
    <col min="5" max="5" width="14.42578125" style="279" customWidth="1"/>
    <col min="6" max="7" width="13.5703125" style="279" customWidth="1"/>
    <col min="8" max="8" width="57.42578125" style="279" bestFit="1" customWidth="1"/>
    <col min="9" max="16384" width="14.42578125" style="279"/>
  </cols>
  <sheetData>
    <row r="1" spans="1:8" ht="20.45" customHeight="1" thickTop="1" x14ac:dyDescent="0.25">
      <c r="A1" s="174" t="s">
        <v>0</v>
      </c>
      <c r="B1" s="293"/>
      <c r="C1" s="294"/>
      <c r="D1" s="294"/>
      <c r="E1" s="295"/>
      <c r="F1" s="295"/>
      <c r="G1" s="175"/>
      <c r="H1" s="176" t="s">
        <v>87</v>
      </c>
    </row>
    <row r="2" spans="1:8" ht="20.45" customHeight="1" x14ac:dyDescent="0.25">
      <c r="A2" s="177" t="s">
        <v>1</v>
      </c>
      <c r="B2" s="297" t="s">
        <v>91</v>
      </c>
      <c r="C2" s="297"/>
      <c r="D2" s="297"/>
      <c r="E2" s="296"/>
      <c r="F2" s="296"/>
      <c r="G2" s="178"/>
      <c r="H2" s="179" t="s">
        <v>88</v>
      </c>
    </row>
    <row r="3" spans="1:8" ht="20.45" customHeight="1" x14ac:dyDescent="0.25">
      <c r="A3" s="177" t="s">
        <v>2</v>
      </c>
      <c r="B3" s="289"/>
      <c r="C3" s="290"/>
      <c r="D3" s="290"/>
      <c r="E3" s="298" t="s">
        <v>3</v>
      </c>
      <c r="F3" s="292"/>
      <c r="G3" s="180"/>
      <c r="H3" s="179" t="s">
        <v>89</v>
      </c>
    </row>
    <row r="4" spans="1:8" ht="20.45" customHeight="1" x14ac:dyDescent="0.25">
      <c r="A4" s="177" t="s">
        <v>4</v>
      </c>
      <c r="B4" s="289"/>
      <c r="C4" s="290"/>
      <c r="D4" s="290"/>
      <c r="E4" s="291" t="str">
        <f>B2</f>
        <v>Mary Jones</v>
      </c>
      <c r="F4" s="292"/>
      <c r="G4" s="178"/>
      <c r="H4" s="181" t="s">
        <v>5</v>
      </c>
    </row>
    <row r="5" spans="1:8" ht="20.45" customHeight="1" x14ac:dyDescent="0.25">
      <c r="A5" s="177" t="s">
        <v>6</v>
      </c>
      <c r="B5" s="289"/>
      <c r="C5" s="290"/>
      <c r="D5" s="290"/>
      <c r="E5" s="291">
        <v>2022</v>
      </c>
      <c r="F5" s="292"/>
      <c r="G5" s="178"/>
      <c r="H5" s="181" t="s">
        <v>7</v>
      </c>
    </row>
    <row r="6" spans="1:8" ht="20.45" customHeight="1" x14ac:dyDescent="0.25">
      <c r="A6" s="177" t="s">
        <v>8</v>
      </c>
      <c r="B6" s="299"/>
      <c r="C6" s="299"/>
      <c r="D6" s="299"/>
      <c r="E6" s="291"/>
      <c r="F6" s="292"/>
      <c r="G6" s="278"/>
      <c r="H6" s="181" t="s">
        <v>9</v>
      </c>
    </row>
    <row r="7" spans="1:8" ht="20.45" customHeight="1" x14ac:dyDescent="0.25">
      <c r="A7" s="277" t="s">
        <v>10</v>
      </c>
      <c r="B7" s="154"/>
      <c r="C7" s="155"/>
      <c r="D7" s="155"/>
      <c r="E7" s="300"/>
      <c r="F7" s="301"/>
      <c r="G7" s="182"/>
      <c r="H7" s="183" t="s">
        <v>11</v>
      </c>
    </row>
    <row r="8" spans="1:8" ht="10.5" customHeight="1" x14ac:dyDescent="0.25">
      <c r="A8" s="184"/>
      <c r="B8" s="302"/>
      <c r="C8" s="303"/>
      <c r="D8" s="304"/>
      <c r="E8" s="303"/>
      <c r="F8" s="304"/>
      <c r="G8" s="303"/>
      <c r="H8" s="185"/>
    </row>
    <row r="9" spans="1:8" ht="20.45" customHeight="1" x14ac:dyDescent="0.25">
      <c r="A9" s="184" t="s">
        <v>12</v>
      </c>
      <c r="B9" s="302" t="s">
        <v>13</v>
      </c>
      <c r="C9" s="303"/>
      <c r="D9" s="304" t="s">
        <v>14</v>
      </c>
      <c r="E9" s="303"/>
      <c r="F9" s="304" t="s">
        <v>15</v>
      </c>
      <c r="G9" s="303"/>
      <c r="H9" s="185" t="s">
        <v>16</v>
      </c>
    </row>
    <row r="10" spans="1:8" ht="20.45" customHeight="1" x14ac:dyDescent="0.25">
      <c r="A10" s="186" t="s">
        <v>17</v>
      </c>
      <c r="B10" s="305"/>
      <c r="C10" s="306"/>
      <c r="D10" s="307"/>
      <c r="E10" s="306"/>
      <c r="F10" s="307"/>
      <c r="G10" s="306"/>
      <c r="H10" s="259"/>
    </row>
    <row r="11" spans="1:8" ht="10.5" customHeight="1" x14ac:dyDescent="0.25">
      <c r="A11" s="187"/>
      <c r="B11" s="308"/>
      <c r="C11" s="309"/>
      <c r="D11" s="310"/>
      <c r="E11" s="309"/>
      <c r="F11" s="310"/>
      <c r="G11" s="309"/>
      <c r="H11" s="188"/>
    </row>
    <row r="12" spans="1:8" ht="20.45" customHeight="1" x14ac:dyDescent="0.25">
      <c r="A12" s="189" t="s">
        <v>19</v>
      </c>
      <c r="B12" s="302"/>
      <c r="C12" s="303"/>
      <c r="D12" s="190" t="s">
        <v>19</v>
      </c>
      <c r="E12" s="311"/>
      <c r="F12" s="303"/>
      <c r="G12" s="190" t="s">
        <v>19</v>
      </c>
      <c r="H12" s="185"/>
    </row>
    <row r="13" spans="1:8" ht="20.45" customHeight="1" x14ac:dyDescent="0.25">
      <c r="A13" s="260"/>
      <c r="B13" s="312" t="s">
        <v>20</v>
      </c>
      <c r="C13" s="313"/>
      <c r="D13" s="261"/>
      <c r="E13" s="312" t="s">
        <v>21</v>
      </c>
      <c r="F13" s="313"/>
      <c r="G13" s="275"/>
      <c r="H13" s="191" t="s">
        <v>22</v>
      </c>
    </row>
    <row r="14" spans="1:8" ht="20.45" customHeight="1" x14ac:dyDescent="0.25">
      <c r="A14" s="192"/>
      <c r="B14" s="314"/>
      <c r="C14" s="313"/>
      <c r="D14" s="280"/>
      <c r="E14" s="314"/>
      <c r="F14" s="313"/>
      <c r="G14" s="261"/>
      <c r="H14" s="191" t="s">
        <v>23</v>
      </c>
    </row>
    <row r="15" spans="1:8" ht="20.45" customHeight="1" x14ac:dyDescent="0.25">
      <c r="A15" s="260"/>
      <c r="B15" s="312" t="s">
        <v>24</v>
      </c>
      <c r="C15" s="313"/>
      <c r="D15" s="261"/>
      <c r="E15" s="312" t="s">
        <v>25</v>
      </c>
      <c r="F15" s="313"/>
      <c r="G15" s="261"/>
      <c r="H15" s="191" t="s">
        <v>26</v>
      </c>
    </row>
    <row r="16" spans="1:8" ht="20.45" customHeight="1" x14ac:dyDescent="0.25">
      <c r="A16" s="260"/>
      <c r="B16" s="312" t="s">
        <v>27</v>
      </c>
      <c r="C16" s="313"/>
      <c r="D16" s="261"/>
      <c r="E16" s="312" t="s">
        <v>28</v>
      </c>
      <c r="F16" s="313"/>
      <c r="G16" s="261"/>
      <c r="H16" s="191" t="s">
        <v>29</v>
      </c>
    </row>
    <row r="17" spans="1:8" ht="20.45" customHeight="1" x14ac:dyDescent="0.25">
      <c r="A17" s="192"/>
      <c r="B17" s="314"/>
      <c r="C17" s="313"/>
      <c r="D17" s="280"/>
      <c r="E17" s="314"/>
      <c r="F17" s="313"/>
      <c r="G17" s="261"/>
      <c r="H17" s="191" t="s">
        <v>30</v>
      </c>
    </row>
    <row r="18" spans="1:8" ht="20.45" customHeight="1" x14ac:dyDescent="0.25">
      <c r="A18" s="260"/>
      <c r="B18" s="312" t="s">
        <v>31</v>
      </c>
      <c r="C18" s="313"/>
      <c r="D18" s="261"/>
      <c r="E18" s="312" t="s">
        <v>32</v>
      </c>
      <c r="F18" s="313"/>
      <c r="G18" s="261"/>
      <c r="H18" s="191" t="s">
        <v>33</v>
      </c>
    </row>
    <row r="19" spans="1:8" ht="20.45" customHeight="1" x14ac:dyDescent="0.25">
      <c r="A19" s="260"/>
      <c r="B19" s="312" t="s">
        <v>34</v>
      </c>
      <c r="C19" s="313"/>
      <c r="D19" s="261"/>
      <c r="E19" s="312" t="s">
        <v>35</v>
      </c>
      <c r="F19" s="313"/>
      <c r="G19" s="261"/>
      <c r="H19" s="191" t="s">
        <v>36</v>
      </c>
    </row>
    <row r="20" spans="1:8" ht="20.45" customHeight="1" x14ac:dyDescent="0.25">
      <c r="A20" s="260"/>
      <c r="B20" s="312" t="s">
        <v>37</v>
      </c>
      <c r="C20" s="313"/>
      <c r="D20" s="261"/>
      <c r="E20" s="312" t="s">
        <v>38</v>
      </c>
      <c r="F20" s="313"/>
      <c r="G20" s="261"/>
      <c r="H20" s="191" t="s">
        <v>39</v>
      </c>
    </row>
    <row r="21" spans="1:8" ht="20.45" customHeight="1" x14ac:dyDescent="0.25">
      <c r="A21" s="260"/>
      <c r="B21" s="312" t="s">
        <v>40</v>
      </c>
      <c r="C21" s="313"/>
      <c r="D21" s="261"/>
      <c r="E21" s="312" t="s">
        <v>41</v>
      </c>
      <c r="F21" s="313"/>
      <c r="G21" s="261"/>
      <c r="H21" s="191" t="s">
        <v>42</v>
      </c>
    </row>
    <row r="22" spans="1:8" ht="20.45" customHeight="1" x14ac:dyDescent="0.25">
      <c r="A22" s="193"/>
      <c r="B22" s="315"/>
      <c r="C22" s="303"/>
      <c r="D22" s="194"/>
      <c r="E22" s="316"/>
      <c r="F22" s="303"/>
      <c r="G22" s="195"/>
      <c r="H22" s="196"/>
    </row>
    <row r="23" spans="1:8" ht="20.45" customHeight="1" x14ac:dyDescent="0.25">
      <c r="A23" s="197" t="s">
        <v>43</v>
      </c>
      <c r="B23" s="281" t="s">
        <v>44</v>
      </c>
      <c r="C23" s="198"/>
      <c r="D23" s="199">
        <f>IFERROR(AVERAGE(D24:D26),0)</f>
        <v>0</v>
      </c>
      <c r="E23" s="317" t="s">
        <v>45</v>
      </c>
      <c r="F23" s="318"/>
      <c r="G23" s="318"/>
      <c r="H23" s="200" t="s">
        <v>46</v>
      </c>
    </row>
    <row r="24" spans="1:8" ht="20.45" customHeight="1" x14ac:dyDescent="0.25">
      <c r="A24" s="133"/>
      <c r="B24" s="201" t="str">
        <f>IF(A24=1,"  Company last year","  Companies last year")</f>
        <v xml:space="preserve">  Companies last year</v>
      </c>
      <c r="C24" s="202"/>
      <c r="D24" s="263">
        <v>0</v>
      </c>
      <c r="E24" s="305" t="s">
        <v>47</v>
      </c>
      <c r="F24" s="306"/>
      <c r="G24" s="306"/>
      <c r="H24" s="264"/>
    </row>
    <row r="25" spans="1:8" ht="20.45" customHeight="1" x14ac:dyDescent="0.25">
      <c r="A25" s="262"/>
      <c r="B25" s="201" t="str">
        <f>IF(A25=1,"  Company last 3 years","  Companies last 3 years")</f>
        <v xml:space="preserve">  Companies last 3 years</v>
      </c>
      <c r="C25" s="202"/>
      <c r="D25" s="263">
        <v>0</v>
      </c>
      <c r="E25" s="305" t="s">
        <v>48</v>
      </c>
      <c r="F25" s="306"/>
      <c r="G25" s="306"/>
      <c r="H25" s="264"/>
    </row>
    <row r="26" spans="1:8" ht="20.45" customHeight="1" x14ac:dyDescent="0.25">
      <c r="A26" s="262"/>
      <c r="B26" s="201" t="str">
        <f>IF(A26=1,"  Company last 5 years","  Companies last 5 years")</f>
        <v xml:space="preserve">  Companies last 5 years</v>
      </c>
      <c r="C26" s="202"/>
      <c r="D26" s="263">
        <v>0</v>
      </c>
      <c r="E26" s="305" t="s">
        <v>49</v>
      </c>
      <c r="F26" s="306"/>
      <c r="G26" s="306"/>
      <c r="H26" s="264"/>
    </row>
    <row r="27" spans="1:8" ht="20.45" customHeight="1" x14ac:dyDescent="0.25">
      <c r="A27" s="203"/>
      <c r="B27" s="201"/>
      <c r="C27" s="202"/>
      <c r="D27" s="204"/>
      <c r="E27" s="205"/>
      <c r="H27" s="206"/>
    </row>
    <row r="28" spans="1:8" ht="20.45" customHeight="1" x14ac:dyDescent="0.25">
      <c r="A28" s="203"/>
      <c r="B28" s="201"/>
      <c r="C28" s="202"/>
      <c r="D28" s="204"/>
      <c r="E28" s="205"/>
      <c r="H28" s="206"/>
    </row>
    <row r="29" spans="1:8" ht="20.45" customHeight="1" x14ac:dyDescent="0.25">
      <c r="A29" s="203"/>
      <c r="B29" s="201"/>
      <c r="C29" s="202"/>
      <c r="D29" s="204"/>
      <c r="E29" s="205"/>
      <c r="H29" s="206"/>
    </row>
    <row r="30" spans="1:8" ht="20.45" customHeight="1" x14ac:dyDescent="0.25">
      <c r="A30" s="203"/>
      <c r="B30" s="201"/>
      <c r="C30" s="202"/>
      <c r="D30" s="204"/>
      <c r="E30" s="205"/>
      <c r="H30" s="206"/>
    </row>
    <row r="31" spans="1:8" ht="20.45" customHeight="1" x14ac:dyDescent="0.25">
      <c r="A31" s="203"/>
      <c r="B31" s="201"/>
      <c r="C31" s="202"/>
      <c r="D31" s="204"/>
      <c r="E31" s="205"/>
      <c r="H31" s="206"/>
    </row>
    <row r="32" spans="1:8" ht="20.45" customHeight="1" x14ac:dyDescent="0.25">
      <c r="A32" s="203"/>
      <c r="B32" s="201"/>
      <c r="C32" s="202"/>
      <c r="D32" s="204"/>
      <c r="E32" s="205"/>
      <c r="H32" s="206"/>
    </row>
    <row r="33" spans="1:8" ht="20.45" customHeight="1" x14ac:dyDescent="0.25">
      <c r="A33" s="203"/>
      <c r="B33" s="201"/>
      <c r="C33" s="202"/>
      <c r="D33" s="204"/>
      <c r="E33" s="205"/>
      <c r="H33" s="206"/>
    </row>
    <row r="34" spans="1:8" ht="20.45" customHeight="1" x14ac:dyDescent="0.25">
      <c r="A34" s="203"/>
      <c r="B34" s="201"/>
      <c r="C34" s="202"/>
      <c r="D34" s="204"/>
      <c r="E34" s="205"/>
      <c r="H34" s="206"/>
    </row>
    <row r="35" spans="1:8" ht="20.45" customHeight="1" x14ac:dyDescent="0.25">
      <c r="A35" s="203"/>
      <c r="B35" s="201"/>
      <c r="C35" s="202"/>
      <c r="D35" s="204"/>
      <c r="E35" s="205"/>
      <c r="H35" s="206"/>
    </row>
    <row r="36" spans="1:8" ht="20.45" customHeight="1" x14ac:dyDescent="0.25">
      <c r="A36" s="203"/>
      <c r="B36" s="201"/>
      <c r="C36" s="202"/>
      <c r="D36" s="204"/>
      <c r="E36" s="205"/>
      <c r="H36" s="206"/>
    </row>
    <row r="37" spans="1:8" ht="20.45" customHeight="1" x14ac:dyDescent="0.25">
      <c r="A37" s="203"/>
      <c r="B37" s="201"/>
      <c r="C37" s="202"/>
      <c r="D37" s="204"/>
      <c r="E37" s="205"/>
      <c r="H37" s="206"/>
    </row>
    <row r="38" spans="1:8" ht="20.45" customHeight="1" x14ac:dyDescent="0.25">
      <c r="A38" s="203"/>
      <c r="B38" s="201"/>
      <c r="C38" s="202"/>
      <c r="D38" s="204"/>
      <c r="E38" s="205"/>
      <c r="H38" s="206"/>
    </row>
    <row r="39" spans="1:8" ht="20.45" customHeight="1" x14ac:dyDescent="0.25">
      <c r="A39" s="203"/>
      <c r="B39" s="201"/>
      <c r="C39" s="202"/>
      <c r="D39" s="204"/>
      <c r="E39" s="205"/>
      <c r="H39" s="206"/>
    </row>
    <row r="40" spans="1:8" ht="20.45" customHeight="1" x14ac:dyDescent="0.25">
      <c r="A40" s="207"/>
      <c r="B40" s="326"/>
      <c r="C40" s="309"/>
      <c r="D40" s="208"/>
      <c r="E40" s="327"/>
      <c r="F40" s="309"/>
      <c r="G40" s="209"/>
      <c r="H40" s="210"/>
    </row>
    <row r="41" spans="1:8" ht="20.45" customHeight="1" x14ac:dyDescent="0.25">
      <c r="A41" s="211" t="s">
        <v>50</v>
      </c>
      <c r="B41" s="212"/>
      <c r="C41" s="213" t="s">
        <v>51</v>
      </c>
      <c r="D41" s="214"/>
      <c r="E41" s="215" t="s">
        <v>52</v>
      </c>
      <c r="F41" s="215" t="s">
        <v>53</v>
      </c>
      <c r="G41" s="216" t="s">
        <v>54</v>
      </c>
      <c r="H41" s="217" t="s">
        <v>110</v>
      </c>
    </row>
    <row r="42" spans="1:8" ht="20.45" customHeight="1" x14ac:dyDescent="0.25">
      <c r="A42" s="218"/>
      <c r="B42" s="219" t="s">
        <v>55</v>
      </c>
      <c r="C42" s="220" t="s">
        <v>56</v>
      </c>
      <c r="D42" s="221" t="s">
        <v>57</v>
      </c>
      <c r="E42" s="222" t="s">
        <v>58</v>
      </c>
      <c r="F42" s="222" t="s">
        <v>59</v>
      </c>
      <c r="G42" s="222"/>
      <c r="H42" s="223" t="s">
        <v>111</v>
      </c>
    </row>
    <row r="43" spans="1:8" ht="20.45" customHeight="1" x14ac:dyDescent="0.25">
      <c r="A43" s="224" t="s">
        <v>60</v>
      </c>
      <c r="B43" s="225">
        <f t="shared" ref="B43:B44" si="0">IFERROR(C43/D43,0)</f>
        <v>1</v>
      </c>
      <c r="C43" s="226">
        <f>IFERROR(AVERAGE(C46,C48,C50),0)</f>
        <v>1</v>
      </c>
      <c r="D43" s="227">
        <f>IFERROR(AVERAGE(D46,D48,D50),0)</f>
        <v>1</v>
      </c>
      <c r="E43" s="228">
        <f>Graphs!C38</f>
        <v>0</v>
      </c>
      <c r="F43" s="265" t="s">
        <v>61</v>
      </c>
      <c r="G43" s="229">
        <f>SUM(G46:G50)</f>
        <v>0</v>
      </c>
      <c r="H43" s="230" t="str">
        <f>Graphs!B65</f>
        <v>100%+ annual quota:  3 of last 3 years</v>
      </c>
    </row>
    <row r="44" spans="1:8" ht="20.45" customHeight="1" x14ac:dyDescent="0.25">
      <c r="A44" s="231" t="s">
        <v>62</v>
      </c>
      <c r="B44" s="232">
        <f t="shared" si="0"/>
        <v>1</v>
      </c>
      <c r="C44" s="233">
        <f>IFERROR(AVERAGE(C46,C48,C50,C52,C54),0)</f>
        <v>1</v>
      </c>
      <c r="D44" s="234">
        <f>IFERROR(AVERAGE(D46,D48,D50,D52,D54),0)</f>
        <v>1</v>
      </c>
      <c r="E44" s="235">
        <f>Graphs!C48</f>
        <v>0</v>
      </c>
      <c r="F44" s="266" t="s">
        <v>61</v>
      </c>
      <c r="G44" s="236">
        <f>SUM(G46:G54)</f>
        <v>0</v>
      </c>
      <c r="H44" s="237" t="str">
        <f>Graphs!B78</f>
        <v>100%+ annual quota:  5 of last 5 years</v>
      </c>
    </row>
    <row r="45" spans="1:8" ht="21" customHeight="1" x14ac:dyDescent="0.25">
      <c r="A45" s="238"/>
      <c r="B45" s="239"/>
      <c r="C45" s="240"/>
      <c r="D45" s="241"/>
      <c r="E45" s="242"/>
      <c r="G45" s="243"/>
      <c r="H45" s="244"/>
    </row>
    <row r="46" spans="1:8" ht="20.45" customHeight="1" x14ac:dyDescent="0.25">
      <c r="A46" s="245">
        <v>2021</v>
      </c>
      <c r="B46" s="246">
        <f>IFERROR(C46/D46,0)</f>
        <v>1</v>
      </c>
      <c r="C46" s="267">
        <v>1</v>
      </c>
      <c r="D46" s="267">
        <v>1</v>
      </c>
      <c r="E46" s="268" t="s">
        <v>63</v>
      </c>
      <c r="F46" s="269" t="s">
        <v>61</v>
      </c>
      <c r="G46" s="270"/>
      <c r="H46" s="271" t="s">
        <v>117</v>
      </c>
    </row>
    <row r="47" spans="1:8" ht="20.45" customHeight="1" x14ac:dyDescent="0.25">
      <c r="A47" s="245"/>
      <c r="B47" s="246"/>
      <c r="C47" s="285"/>
      <c r="D47" s="286"/>
      <c r="E47" s="287"/>
      <c r="F47" s="247"/>
      <c r="G47" s="248"/>
      <c r="H47" s="288"/>
    </row>
    <row r="48" spans="1:8" ht="20.45" customHeight="1" x14ac:dyDescent="0.25">
      <c r="A48" s="245">
        <f>A46-1</f>
        <v>2020</v>
      </c>
      <c r="B48" s="246">
        <f>IFERROR(C48/D48,0)</f>
        <v>1</v>
      </c>
      <c r="C48" s="267">
        <v>1</v>
      </c>
      <c r="D48" s="267">
        <v>1</v>
      </c>
      <c r="E48" s="268" t="s">
        <v>63</v>
      </c>
      <c r="F48" s="269" t="s">
        <v>61</v>
      </c>
      <c r="G48" s="270"/>
      <c r="H48" s="271" t="s">
        <v>117</v>
      </c>
    </row>
    <row r="49" spans="1:8" ht="20.45" customHeight="1" x14ac:dyDescent="0.25">
      <c r="A49" s="245"/>
      <c r="B49" s="246"/>
      <c r="C49" s="285"/>
      <c r="D49" s="286"/>
      <c r="E49" s="287"/>
      <c r="F49" s="247"/>
      <c r="G49" s="248"/>
      <c r="H49" s="288"/>
    </row>
    <row r="50" spans="1:8" ht="20.45" customHeight="1" x14ac:dyDescent="0.25">
      <c r="A50" s="245">
        <f>A48-1</f>
        <v>2019</v>
      </c>
      <c r="B50" s="246">
        <f>IFERROR(C50/D50,0)</f>
        <v>1</v>
      </c>
      <c r="C50" s="267">
        <v>1</v>
      </c>
      <c r="D50" s="267">
        <v>1</v>
      </c>
      <c r="E50" s="268" t="s">
        <v>63</v>
      </c>
      <c r="F50" s="269" t="s">
        <v>61</v>
      </c>
      <c r="G50" s="270"/>
      <c r="H50" s="271" t="s">
        <v>117</v>
      </c>
    </row>
    <row r="51" spans="1:8" ht="20.45" customHeight="1" x14ac:dyDescent="0.25">
      <c r="A51" s="245"/>
      <c r="B51" s="246"/>
      <c r="C51" s="285"/>
      <c r="D51" s="286"/>
      <c r="E51" s="287"/>
      <c r="F51" s="247"/>
      <c r="G51" s="248"/>
      <c r="H51" s="288"/>
    </row>
    <row r="52" spans="1:8" ht="20.45" customHeight="1" x14ac:dyDescent="0.25">
      <c r="A52" s="245">
        <f>A50-1</f>
        <v>2018</v>
      </c>
      <c r="B52" s="246">
        <f>IFERROR(C52/D52,0)</f>
        <v>1</v>
      </c>
      <c r="C52" s="267">
        <v>1</v>
      </c>
      <c r="D52" s="267">
        <v>1</v>
      </c>
      <c r="E52" s="268" t="s">
        <v>63</v>
      </c>
      <c r="F52" s="269" t="s">
        <v>61</v>
      </c>
      <c r="G52" s="270"/>
      <c r="H52" s="271" t="s">
        <v>117</v>
      </c>
    </row>
    <row r="53" spans="1:8" ht="20.45" customHeight="1" x14ac:dyDescent="0.25">
      <c r="A53" s="245"/>
      <c r="B53" s="246"/>
      <c r="C53" s="285"/>
      <c r="D53" s="286"/>
      <c r="E53" s="287"/>
      <c r="F53" s="247"/>
      <c r="G53" s="248"/>
      <c r="H53" s="288"/>
    </row>
    <row r="54" spans="1:8" ht="20.45" customHeight="1" x14ac:dyDescent="0.25">
      <c r="A54" s="245">
        <f>A52-1</f>
        <v>2017</v>
      </c>
      <c r="B54" s="246">
        <f>IFERROR(C54/D54,0)</f>
        <v>1</v>
      </c>
      <c r="C54" s="267">
        <v>1</v>
      </c>
      <c r="D54" s="267">
        <v>1</v>
      </c>
      <c r="E54" s="268" t="s">
        <v>63</v>
      </c>
      <c r="F54" s="269" t="s">
        <v>61</v>
      </c>
      <c r="G54" s="270"/>
      <c r="H54" s="271" t="s">
        <v>117</v>
      </c>
    </row>
    <row r="55" spans="1:8" ht="20.45" customHeight="1" x14ac:dyDescent="0.25">
      <c r="A55" s="245"/>
      <c r="B55" s="246"/>
      <c r="C55" s="249"/>
      <c r="D55" s="249"/>
      <c r="E55" s="250"/>
      <c r="F55" s="247"/>
      <c r="G55" s="248"/>
      <c r="H55" s="251"/>
    </row>
    <row r="56" spans="1:8" ht="20.45" customHeight="1" x14ac:dyDescent="0.25">
      <c r="A56" s="252" t="s">
        <v>64</v>
      </c>
      <c r="B56" s="216" t="s">
        <v>71</v>
      </c>
      <c r="C56" s="216" t="s">
        <v>65</v>
      </c>
      <c r="D56" s="283" t="s">
        <v>66</v>
      </c>
      <c r="E56" s="216" t="s">
        <v>67</v>
      </c>
      <c r="F56" s="328" t="s">
        <v>68</v>
      </c>
      <c r="G56" s="329"/>
      <c r="H56" s="253" t="s">
        <v>69</v>
      </c>
    </row>
    <row r="57" spans="1:8" ht="20.45" customHeight="1" x14ac:dyDescent="0.25">
      <c r="A57" s="254" t="s">
        <v>70</v>
      </c>
      <c r="B57" s="255"/>
      <c r="C57" s="255"/>
      <c r="D57" s="284"/>
      <c r="E57" s="255" t="s">
        <v>72</v>
      </c>
      <c r="F57" s="330"/>
      <c r="G57" s="331"/>
      <c r="H57" s="256"/>
    </row>
    <row r="58" spans="1:8" ht="20.45" customHeight="1" x14ac:dyDescent="0.25">
      <c r="A58" s="272"/>
      <c r="B58" s="282"/>
      <c r="C58" s="282"/>
      <c r="D58" s="282"/>
      <c r="E58" s="282"/>
      <c r="F58" s="319"/>
      <c r="G58" s="320"/>
      <c r="H58" s="257"/>
    </row>
    <row r="59" spans="1:8" ht="20.45" customHeight="1" x14ac:dyDescent="0.25">
      <c r="A59" s="273"/>
      <c r="B59" s="274"/>
      <c r="C59" s="274"/>
      <c r="D59" s="274"/>
      <c r="E59" s="274"/>
      <c r="F59" s="321"/>
      <c r="G59" s="322"/>
      <c r="H59" s="257"/>
    </row>
    <row r="60" spans="1:8" ht="20.45" customHeight="1" thickBot="1" x14ac:dyDescent="0.3">
      <c r="A60" s="323" t="s">
        <v>86</v>
      </c>
      <c r="B60" s="324"/>
      <c r="C60" s="324"/>
      <c r="D60" s="324"/>
      <c r="E60" s="324"/>
      <c r="F60" s="324"/>
      <c r="G60" s="325"/>
      <c r="H60" s="258"/>
    </row>
  </sheetData>
  <sheetProtection algorithmName="SHA-512" hashValue="WWL3qFoKPCe3fjwjLBQ/A5jK0Whthkj2d+HdVLzYzHKf4Tu9b8iNtKwVvgnIfKRI+qsmlLH7GMZx3IrqZK71CA==" saltValue="cFfBDazjyQeG4+wflZBITw==" spinCount="100000" sheet="1" objects="1" scenarios="1" selectLockedCells="1"/>
  <mergeCells count="57">
    <mergeCell ref="F58:G58"/>
    <mergeCell ref="F59:G59"/>
    <mergeCell ref="A60:G60"/>
    <mergeCell ref="E25:G25"/>
    <mergeCell ref="E26:G26"/>
    <mergeCell ref="B40:C40"/>
    <mergeCell ref="E40:F40"/>
    <mergeCell ref="F56:G56"/>
    <mergeCell ref="F57:G57"/>
    <mergeCell ref="E24:G24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E23:G23"/>
    <mergeCell ref="B15:C15"/>
    <mergeCell ref="E15:F15"/>
    <mergeCell ref="B16:C16"/>
    <mergeCell ref="E16:F16"/>
    <mergeCell ref="B17:C17"/>
    <mergeCell ref="E17:F17"/>
    <mergeCell ref="B12:C12"/>
    <mergeCell ref="E12:F12"/>
    <mergeCell ref="B13:C13"/>
    <mergeCell ref="E13:F13"/>
    <mergeCell ref="B14:C14"/>
    <mergeCell ref="E14:F14"/>
    <mergeCell ref="B10:C10"/>
    <mergeCell ref="D10:E10"/>
    <mergeCell ref="F10:G10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B5:D5"/>
    <mergeCell ref="E5:F5"/>
    <mergeCell ref="B6:D6"/>
    <mergeCell ref="E6:F6"/>
    <mergeCell ref="E7:F7"/>
    <mergeCell ref="B4:D4"/>
    <mergeCell ref="E4:F4"/>
    <mergeCell ref="B1:D1"/>
    <mergeCell ref="E1:F2"/>
    <mergeCell ref="B2:D2"/>
    <mergeCell ref="B3:D3"/>
    <mergeCell ref="E3:F3"/>
  </mergeCells>
  <hyperlinks>
    <hyperlink ref="A60" r:id="rId1" display="REP SHEET by Champion Recruiting:  #1 in Tech Sales Recruiting in U.S." xr:uid="{AF7EBF80-C858-4750-B0AC-974AE3DB6518}"/>
    <hyperlink ref="A60:G60" r:id="rId2" display="REP SHEET:  One-page, Numerical, Standardized &amp; Certified" xr:uid="{CF935872-1CEB-49BC-A14B-DBC392EC1851}"/>
    <hyperlink ref="A1" r:id="rId3" xr:uid="{090E5BDD-FF86-40E0-9D21-271E5593B152}"/>
    <hyperlink ref="A7" r:id="rId4" xr:uid="{5AF73096-D4DA-4086-91D9-89D66D62E720}"/>
  </hyperlinks>
  <printOptions horizontalCentered="1" verticalCentered="1"/>
  <pageMargins left="0.5" right="0.5" top="0.5" bottom="0.5" header="0.3" footer="0.3"/>
  <pageSetup scale="59" pageOrder="overThenDown" orientation="portrait" r:id="rId5"/>
  <headerFooter>
    <oddHeader>&amp;L&amp;12Confidential&amp;R&amp;12Printed &amp;D</oddHeader>
    <oddFooter>&amp;L&amp;12&amp;F&amp;R&amp;12U.S. Patent-Pending 29767572</oddFooter>
  </headerFooter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H60"/>
  <sheetViews>
    <sheetView showGridLines="0" zoomScaleNormal="100" workbookViewId="0">
      <selection activeCell="H3" sqref="H3"/>
    </sheetView>
  </sheetViews>
  <sheetFormatPr defaultColWidth="14.42578125" defaultRowHeight="15.75" customHeight="1" x14ac:dyDescent="0.25"/>
  <cols>
    <col min="1" max="1" width="20" style="17" bestFit="1" customWidth="1"/>
    <col min="2" max="3" width="16.42578125" style="17" customWidth="1"/>
    <col min="4" max="4" width="13.5703125" style="17" customWidth="1"/>
    <col min="5" max="5" width="14.42578125" style="17" customWidth="1"/>
    <col min="6" max="7" width="13.5703125" style="17" customWidth="1"/>
    <col min="8" max="8" width="57.42578125" style="17" bestFit="1" customWidth="1"/>
    <col min="9" max="16384" width="14.42578125" style="17"/>
  </cols>
  <sheetData>
    <row r="1" spans="1:8" ht="20.45" customHeight="1" x14ac:dyDescent="0.25">
      <c r="A1" s="153" t="s">
        <v>0</v>
      </c>
      <c r="B1" s="345"/>
      <c r="C1" s="346"/>
      <c r="D1" s="346"/>
      <c r="E1" s="295"/>
      <c r="F1" s="295"/>
      <c r="G1" s="8"/>
      <c r="H1" s="9" t="s">
        <v>87</v>
      </c>
    </row>
    <row r="2" spans="1:8" ht="20.45" customHeight="1" x14ac:dyDescent="0.25">
      <c r="A2" s="11" t="s">
        <v>1</v>
      </c>
      <c r="B2" s="347" t="s">
        <v>91</v>
      </c>
      <c r="C2" s="348"/>
      <c r="D2" s="348"/>
      <c r="E2" s="296"/>
      <c r="F2" s="296"/>
      <c r="G2" s="7"/>
      <c r="H2" s="12" t="s">
        <v>88</v>
      </c>
    </row>
    <row r="3" spans="1:8" ht="20.45" customHeight="1" x14ac:dyDescent="0.25">
      <c r="A3" s="11" t="s">
        <v>2</v>
      </c>
      <c r="B3" s="347" t="s">
        <v>92</v>
      </c>
      <c r="C3" s="348"/>
      <c r="D3" s="348"/>
      <c r="E3" s="296" t="s">
        <v>3</v>
      </c>
      <c r="F3" s="349"/>
      <c r="G3" s="13"/>
      <c r="H3" s="12" t="s">
        <v>89</v>
      </c>
    </row>
    <row r="4" spans="1:8" ht="20.45" customHeight="1" x14ac:dyDescent="0.25">
      <c r="A4" s="11" t="s">
        <v>4</v>
      </c>
      <c r="B4" s="347" t="s">
        <v>93</v>
      </c>
      <c r="C4" s="348"/>
      <c r="D4" s="348"/>
      <c r="E4" s="350" t="str">
        <f>B2</f>
        <v>Mary Jones</v>
      </c>
      <c r="F4" s="349"/>
      <c r="G4" s="7"/>
      <c r="H4" s="14" t="s">
        <v>5</v>
      </c>
    </row>
    <row r="5" spans="1:8" ht="20.45" customHeight="1" x14ac:dyDescent="0.25">
      <c r="A5" s="11" t="s">
        <v>6</v>
      </c>
      <c r="B5" s="347" t="s">
        <v>94</v>
      </c>
      <c r="C5" s="348"/>
      <c r="D5" s="348"/>
      <c r="E5" s="350" t="s">
        <v>126</v>
      </c>
      <c r="F5" s="349"/>
      <c r="G5" s="7"/>
      <c r="H5" s="14" t="s">
        <v>7</v>
      </c>
    </row>
    <row r="6" spans="1:8" ht="20.45" customHeight="1" x14ac:dyDescent="0.25">
      <c r="A6" s="11" t="s">
        <v>8</v>
      </c>
      <c r="B6" s="352" t="s">
        <v>95</v>
      </c>
      <c r="C6" s="352"/>
      <c r="D6" s="352"/>
      <c r="E6" s="350"/>
      <c r="F6" s="349"/>
      <c r="G6" s="10"/>
      <c r="H6" s="14" t="s">
        <v>9</v>
      </c>
    </row>
    <row r="7" spans="1:8" ht="20.45" customHeight="1" x14ac:dyDescent="0.25">
      <c r="A7" s="276" t="s">
        <v>10</v>
      </c>
      <c r="B7" s="353" t="s">
        <v>128</v>
      </c>
      <c r="C7" s="354"/>
      <c r="D7" s="354"/>
      <c r="E7" s="355"/>
      <c r="F7" s="356"/>
      <c r="G7" s="15"/>
      <c r="H7" s="16" t="s">
        <v>11</v>
      </c>
    </row>
    <row r="8" spans="1:8" ht="10.5" customHeight="1" x14ac:dyDescent="0.25">
      <c r="A8" s="18"/>
      <c r="B8" s="357"/>
      <c r="C8" s="336"/>
      <c r="D8" s="351"/>
      <c r="E8" s="336"/>
      <c r="F8" s="351"/>
      <c r="G8" s="336"/>
      <c r="H8" s="19"/>
    </row>
    <row r="9" spans="1:8" ht="20.45" customHeight="1" x14ac:dyDescent="0.25">
      <c r="A9" s="18" t="s">
        <v>12</v>
      </c>
      <c r="B9" s="357" t="s">
        <v>13</v>
      </c>
      <c r="C9" s="336"/>
      <c r="D9" s="351" t="s">
        <v>14</v>
      </c>
      <c r="E9" s="336"/>
      <c r="F9" s="351" t="s">
        <v>15</v>
      </c>
      <c r="G9" s="336"/>
      <c r="H9" s="19" t="s">
        <v>16</v>
      </c>
    </row>
    <row r="10" spans="1:8" ht="20.45" customHeight="1" x14ac:dyDescent="0.25">
      <c r="A10" s="20" t="s">
        <v>17</v>
      </c>
      <c r="B10" s="335" t="s">
        <v>96</v>
      </c>
      <c r="C10" s="336"/>
      <c r="D10" s="359" t="s">
        <v>73</v>
      </c>
      <c r="E10" s="336"/>
      <c r="F10" s="359" t="s">
        <v>18</v>
      </c>
      <c r="G10" s="336"/>
      <c r="H10" s="21" t="s">
        <v>97</v>
      </c>
    </row>
    <row r="11" spans="1:8" ht="10.5" customHeight="1" x14ac:dyDescent="0.25">
      <c r="A11" s="22"/>
      <c r="B11" s="360"/>
      <c r="C11" s="340"/>
      <c r="D11" s="358"/>
      <c r="E11" s="340"/>
      <c r="F11" s="358"/>
      <c r="G11" s="340"/>
      <c r="H11" s="23"/>
    </row>
    <row r="12" spans="1:8" ht="20.45" customHeight="1" x14ac:dyDescent="0.25">
      <c r="A12" s="24" t="s">
        <v>19</v>
      </c>
      <c r="B12" s="357"/>
      <c r="C12" s="336"/>
      <c r="D12" s="25" t="s">
        <v>19</v>
      </c>
      <c r="E12" s="361"/>
      <c r="F12" s="336"/>
      <c r="G12" s="25" t="s">
        <v>19</v>
      </c>
      <c r="H12" s="19"/>
    </row>
    <row r="13" spans="1:8" ht="20.45" customHeight="1" x14ac:dyDescent="0.25">
      <c r="A13" s="101">
        <v>4.5</v>
      </c>
      <c r="B13" s="335" t="s">
        <v>20</v>
      </c>
      <c r="C13" s="336"/>
      <c r="D13" s="27">
        <v>4</v>
      </c>
      <c r="E13" s="335" t="s">
        <v>21</v>
      </c>
      <c r="F13" s="336"/>
      <c r="G13" s="27"/>
      <c r="H13" s="21" t="s">
        <v>22</v>
      </c>
    </row>
    <row r="14" spans="1:8" ht="20.45" customHeight="1" x14ac:dyDescent="0.25">
      <c r="A14" s="28"/>
      <c r="B14" s="337"/>
      <c r="C14" s="336"/>
      <c r="D14" s="29"/>
      <c r="E14" s="337"/>
      <c r="F14" s="336"/>
      <c r="G14" s="102">
        <v>0.5</v>
      </c>
      <c r="H14" s="21" t="s">
        <v>23</v>
      </c>
    </row>
    <row r="15" spans="1:8" ht="20.45" customHeight="1" x14ac:dyDescent="0.25">
      <c r="A15" s="26"/>
      <c r="B15" s="335" t="s">
        <v>24</v>
      </c>
      <c r="C15" s="336"/>
      <c r="D15" s="102">
        <v>4.5</v>
      </c>
      <c r="E15" s="335" t="s">
        <v>25</v>
      </c>
      <c r="F15" s="336"/>
      <c r="G15" s="27"/>
      <c r="H15" s="21" t="s">
        <v>26</v>
      </c>
    </row>
    <row r="16" spans="1:8" ht="20.45" customHeight="1" x14ac:dyDescent="0.25">
      <c r="A16" s="101">
        <v>4.5</v>
      </c>
      <c r="B16" s="335" t="s">
        <v>27</v>
      </c>
      <c r="C16" s="336"/>
      <c r="D16" s="27"/>
      <c r="E16" s="335" t="s">
        <v>28</v>
      </c>
      <c r="F16" s="336"/>
      <c r="G16" s="27">
        <v>4</v>
      </c>
      <c r="H16" s="21" t="s">
        <v>29</v>
      </c>
    </row>
    <row r="17" spans="1:8" ht="20.45" customHeight="1" x14ac:dyDescent="0.25">
      <c r="A17" s="28"/>
      <c r="B17" s="337"/>
      <c r="C17" s="336"/>
      <c r="D17" s="29"/>
      <c r="E17" s="337"/>
      <c r="F17" s="336"/>
      <c r="G17" s="27"/>
      <c r="H17" s="21" t="s">
        <v>30</v>
      </c>
    </row>
    <row r="18" spans="1:8" ht="20.45" customHeight="1" x14ac:dyDescent="0.25">
      <c r="A18" s="26">
        <v>4</v>
      </c>
      <c r="B18" s="335" t="s">
        <v>31</v>
      </c>
      <c r="C18" s="336"/>
      <c r="D18" s="27"/>
      <c r="E18" s="335" t="s">
        <v>32</v>
      </c>
      <c r="F18" s="336"/>
      <c r="G18" s="27"/>
      <c r="H18" s="21" t="s">
        <v>33</v>
      </c>
    </row>
    <row r="19" spans="1:8" ht="20.45" customHeight="1" x14ac:dyDescent="0.25">
      <c r="A19" s="101">
        <v>0.5</v>
      </c>
      <c r="B19" s="335" t="s">
        <v>34</v>
      </c>
      <c r="C19" s="336"/>
      <c r="D19" s="27"/>
      <c r="E19" s="335" t="s">
        <v>35</v>
      </c>
      <c r="F19" s="336"/>
      <c r="G19" s="27"/>
      <c r="H19" s="21" t="s">
        <v>36</v>
      </c>
    </row>
    <row r="20" spans="1:8" ht="20.45" customHeight="1" x14ac:dyDescent="0.25">
      <c r="A20" s="101">
        <v>2.5</v>
      </c>
      <c r="B20" s="335" t="s">
        <v>37</v>
      </c>
      <c r="C20" s="336"/>
      <c r="D20" s="27"/>
      <c r="E20" s="335" t="s">
        <v>38</v>
      </c>
      <c r="F20" s="336"/>
      <c r="G20" s="27"/>
      <c r="H20" s="21" t="s">
        <v>39</v>
      </c>
    </row>
    <row r="21" spans="1:8" ht="20.45" customHeight="1" x14ac:dyDescent="0.25">
      <c r="A21" s="26">
        <v>1</v>
      </c>
      <c r="B21" s="335" t="s">
        <v>40</v>
      </c>
      <c r="C21" s="336"/>
      <c r="D21" s="102">
        <v>4.5</v>
      </c>
      <c r="E21" s="335" t="s">
        <v>41</v>
      </c>
      <c r="F21" s="336"/>
      <c r="G21" s="27"/>
      <c r="H21" s="21" t="s">
        <v>42</v>
      </c>
    </row>
    <row r="22" spans="1:8" ht="20.45" customHeight="1" x14ac:dyDescent="0.25">
      <c r="A22" s="30"/>
      <c r="B22" s="342"/>
      <c r="C22" s="336"/>
      <c r="D22" s="31"/>
      <c r="E22" s="338"/>
      <c r="F22" s="336"/>
      <c r="G22" s="32"/>
      <c r="H22" s="33"/>
    </row>
    <row r="23" spans="1:8" ht="20.45" customHeight="1" x14ac:dyDescent="0.25">
      <c r="A23" s="34" t="s">
        <v>43</v>
      </c>
      <c r="B23" s="35" t="s">
        <v>44</v>
      </c>
      <c r="C23" s="36"/>
      <c r="D23" s="37">
        <f>IFERROR(AVERAGE(D24:D26),0)</f>
        <v>1.5</v>
      </c>
      <c r="E23" s="362" t="s">
        <v>45</v>
      </c>
      <c r="F23" s="363"/>
      <c r="G23" s="363"/>
      <c r="H23" s="38" t="s">
        <v>46</v>
      </c>
    </row>
    <row r="24" spans="1:8" ht="20.45" customHeight="1" x14ac:dyDescent="0.25">
      <c r="A24" s="39">
        <v>1</v>
      </c>
      <c r="B24" s="40" t="str">
        <f>IF(A24=1,"  Company last year","  Companies last year")</f>
        <v xml:space="preserve">  Company last year</v>
      </c>
      <c r="C24" s="41"/>
      <c r="D24" s="43">
        <v>2.5</v>
      </c>
      <c r="E24" s="335" t="s">
        <v>98</v>
      </c>
      <c r="F24" s="336"/>
      <c r="G24" s="336"/>
      <c r="H24" s="42" t="s">
        <v>74</v>
      </c>
    </row>
    <row r="25" spans="1:8" ht="20.45" customHeight="1" x14ac:dyDescent="0.25">
      <c r="A25" s="39">
        <v>2</v>
      </c>
      <c r="B25" s="40" t="str">
        <f>IF(A25=1,"  Company last 3 years","  Companies last 3 years")</f>
        <v xml:space="preserve">  Companies last 3 years</v>
      </c>
      <c r="C25" s="41"/>
      <c r="D25" s="43">
        <v>1.5</v>
      </c>
      <c r="E25" s="335" t="s">
        <v>99</v>
      </c>
      <c r="F25" s="336"/>
      <c r="G25" s="336"/>
      <c r="H25" s="42" t="s">
        <v>118</v>
      </c>
    </row>
    <row r="26" spans="1:8" ht="20.45" customHeight="1" x14ac:dyDescent="0.25">
      <c r="A26" s="39">
        <v>3</v>
      </c>
      <c r="B26" s="40" t="str">
        <f>IF(A26=1,"  Company last 5 years","  Companies last 5 years")</f>
        <v xml:space="preserve">  Companies last 5 years</v>
      </c>
      <c r="C26" s="41"/>
      <c r="D26" s="43">
        <v>0.5</v>
      </c>
      <c r="E26" s="335" t="s">
        <v>100</v>
      </c>
      <c r="F26" s="336"/>
      <c r="G26" s="336"/>
      <c r="H26" s="42" t="s">
        <v>101</v>
      </c>
    </row>
    <row r="27" spans="1:8" s="100" customFormat="1" ht="20.45" customHeight="1" x14ac:dyDescent="0.25">
      <c r="A27" s="39"/>
      <c r="B27" s="40"/>
      <c r="C27" s="41"/>
      <c r="D27" s="43"/>
      <c r="E27" s="99"/>
      <c r="H27" s="42"/>
    </row>
    <row r="28" spans="1:8" s="100" customFormat="1" ht="20.45" customHeight="1" x14ac:dyDescent="0.25">
      <c r="A28" s="39"/>
      <c r="B28" s="40"/>
      <c r="C28" s="41"/>
      <c r="D28" s="43"/>
      <c r="E28" s="99"/>
      <c r="H28" s="42"/>
    </row>
    <row r="29" spans="1:8" s="100" customFormat="1" ht="20.45" customHeight="1" x14ac:dyDescent="0.25">
      <c r="A29" s="39"/>
      <c r="B29" s="40"/>
      <c r="C29" s="41"/>
      <c r="D29" s="43"/>
      <c r="E29" s="99"/>
      <c r="H29" s="42"/>
    </row>
    <row r="30" spans="1:8" s="100" customFormat="1" ht="20.45" customHeight="1" x14ac:dyDescent="0.25">
      <c r="A30" s="39"/>
      <c r="B30" s="40"/>
      <c r="C30" s="41"/>
      <c r="D30" s="43"/>
      <c r="E30" s="99"/>
      <c r="H30" s="42"/>
    </row>
    <row r="31" spans="1:8" s="100" customFormat="1" ht="20.45" customHeight="1" x14ac:dyDescent="0.25">
      <c r="A31" s="39"/>
      <c r="B31" s="40"/>
      <c r="C31" s="41"/>
      <c r="D31" s="43"/>
      <c r="E31" s="99"/>
      <c r="H31" s="42"/>
    </row>
    <row r="32" spans="1:8" s="100" customFormat="1" ht="20.45" customHeight="1" x14ac:dyDescent="0.25">
      <c r="A32" s="39"/>
      <c r="B32" s="40"/>
      <c r="C32" s="41"/>
      <c r="D32" s="43"/>
      <c r="E32" s="99"/>
      <c r="H32" s="42"/>
    </row>
    <row r="33" spans="1:8" s="100" customFormat="1" ht="20.45" customHeight="1" x14ac:dyDescent="0.25">
      <c r="A33" s="39"/>
      <c r="B33" s="40"/>
      <c r="C33" s="41"/>
      <c r="D33" s="43"/>
      <c r="E33" s="99"/>
      <c r="H33" s="42"/>
    </row>
    <row r="34" spans="1:8" s="100" customFormat="1" ht="20.45" customHeight="1" x14ac:dyDescent="0.25">
      <c r="A34" s="39"/>
      <c r="B34" s="40"/>
      <c r="C34" s="41"/>
      <c r="D34" s="43"/>
      <c r="E34" s="99"/>
      <c r="H34" s="42"/>
    </row>
    <row r="35" spans="1:8" s="100" customFormat="1" ht="20.45" customHeight="1" x14ac:dyDescent="0.25">
      <c r="A35" s="39"/>
      <c r="B35" s="40"/>
      <c r="C35" s="41"/>
      <c r="D35" s="43"/>
      <c r="E35" s="99"/>
      <c r="H35" s="42"/>
    </row>
    <row r="36" spans="1:8" s="100" customFormat="1" ht="20.45" customHeight="1" x14ac:dyDescent="0.25">
      <c r="A36" s="39"/>
      <c r="B36" s="40"/>
      <c r="C36" s="41"/>
      <c r="D36" s="43"/>
      <c r="E36" s="99"/>
      <c r="H36" s="42"/>
    </row>
    <row r="37" spans="1:8" s="100" customFormat="1" ht="20.45" customHeight="1" x14ac:dyDescent="0.25">
      <c r="A37" s="39"/>
      <c r="B37" s="40"/>
      <c r="C37" s="41"/>
      <c r="D37" s="43"/>
      <c r="E37" s="99"/>
      <c r="H37" s="42"/>
    </row>
    <row r="38" spans="1:8" s="100" customFormat="1" ht="20.45" customHeight="1" x14ac:dyDescent="0.25">
      <c r="A38" s="39"/>
      <c r="B38" s="40"/>
      <c r="C38" s="41"/>
      <c r="D38" s="43"/>
      <c r="E38" s="99"/>
      <c r="H38" s="42"/>
    </row>
    <row r="39" spans="1:8" s="100" customFormat="1" ht="20.45" customHeight="1" x14ac:dyDescent="0.25">
      <c r="A39" s="39"/>
      <c r="B39" s="40"/>
      <c r="C39" s="41"/>
      <c r="D39" s="43"/>
      <c r="E39" s="99"/>
      <c r="H39" s="42"/>
    </row>
    <row r="40" spans="1:8" ht="20.45" customHeight="1" x14ac:dyDescent="0.25">
      <c r="A40" s="44"/>
      <c r="B40" s="339"/>
      <c r="C40" s="340"/>
      <c r="D40" s="45"/>
      <c r="E40" s="341"/>
      <c r="F40" s="340"/>
      <c r="G40" s="46"/>
      <c r="H40" s="47"/>
    </row>
    <row r="41" spans="1:8" ht="20.45" customHeight="1" x14ac:dyDescent="0.25">
      <c r="A41" s="48" t="s">
        <v>50</v>
      </c>
      <c r="B41" s="49"/>
      <c r="C41" s="50" t="s">
        <v>51</v>
      </c>
      <c r="D41" s="104"/>
      <c r="E41" s="103" t="s">
        <v>52</v>
      </c>
      <c r="F41" s="103" t="s">
        <v>53</v>
      </c>
      <c r="G41" s="51" t="s">
        <v>54</v>
      </c>
      <c r="H41" s="52" t="s">
        <v>110</v>
      </c>
    </row>
    <row r="42" spans="1:8" ht="20.45" customHeight="1" x14ac:dyDescent="0.25">
      <c r="A42" s="53"/>
      <c r="B42" s="54" t="s">
        <v>55</v>
      </c>
      <c r="C42" s="55" t="s">
        <v>56</v>
      </c>
      <c r="D42" s="56" t="s">
        <v>57</v>
      </c>
      <c r="E42" s="57" t="s">
        <v>58</v>
      </c>
      <c r="F42" s="57" t="s">
        <v>59</v>
      </c>
      <c r="G42" s="57"/>
      <c r="H42" s="58" t="s">
        <v>111</v>
      </c>
    </row>
    <row r="43" spans="1:8" ht="20.45" customHeight="1" x14ac:dyDescent="0.25">
      <c r="A43" s="59" t="s">
        <v>60</v>
      </c>
      <c r="B43" s="60">
        <f t="shared" ref="B43:B44" si="0">IFERROR(C43/D43,0)</f>
        <v>1.5403846153846152</v>
      </c>
      <c r="C43" s="61">
        <f>IFERROR(AVERAGE(C46,C48,C50),0)</f>
        <v>2.67</v>
      </c>
      <c r="D43" s="62">
        <f>IFERROR(AVERAGE(D46,D48,D50),0)</f>
        <v>1.7333333333333334</v>
      </c>
      <c r="E43" s="63">
        <f>Graphs!G38</f>
        <v>0.66</v>
      </c>
      <c r="F43" s="64" t="s">
        <v>75</v>
      </c>
      <c r="G43" s="65">
        <f>SUM(G46:G50)</f>
        <v>1</v>
      </c>
      <c r="H43" s="66" t="str">
        <f>Graphs!H65</f>
        <v>100%+ annual quota:  2 of last 3 years</v>
      </c>
    </row>
    <row r="44" spans="1:8" ht="20.45" customHeight="1" x14ac:dyDescent="0.25">
      <c r="A44" s="125" t="s">
        <v>62</v>
      </c>
      <c r="B44" s="126">
        <f t="shared" si="0"/>
        <v>1.6095999999999999</v>
      </c>
      <c r="C44" s="127">
        <f>IFERROR(AVERAGE(C46,C48,C50,C52,C54),0)</f>
        <v>2.012</v>
      </c>
      <c r="D44" s="128">
        <f>IFERROR(AVERAGE(D46,D48,D50,D52,D54),0)</f>
        <v>1.25</v>
      </c>
      <c r="E44" s="129">
        <f>Graphs!G48</f>
        <v>0.8</v>
      </c>
      <c r="F44" s="130" t="s">
        <v>75</v>
      </c>
      <c r="G44" s="131">
        <f>SUM(G46:G54)</f>
        <v>3</v>
      </c>
      <c r="H44" s="132" t="str">
        <f>Graphs!H78</f>
        <v>100%+ annual quota:  4 of last 5 years</v>
      </c>
    </row>
    <row r="45" spans="1:8" ht="21" customHeight="1" x14ac:dyDescent="0.25">
      <c r="A45" s="67"/>
      <c r="B45" s="68"/>
      <c r="C45" s="69"/>
      <c r="D45" s="70"/>
      <c r="E45" s="71"/>
      <c r="G45" s="72"/>
      <c r="H45" s="73"/>
    </row>
    <row r="46" spans="1:8" ht="20.45" customHeight="1" x14ac:dyDescent="0.25">
      <c r="A46" s="74">
        <v>2021</v>
      </c>
      <c r="B46" s="75">
        <f>IFERROR(C46/D46,0)</f>
        <v>0.84</v>
      </c>
      <c r="C46" s="76">
        <v>1.68</v>
      </c>
      <c r="D46" s="76">
        <v>2</v>
      </c>
      <c r="E46" s="77" t="s">
        <v>78</v>
      </c>
      <c r="F46" s="78" t="s">
        <v>76</v>
      </c>
      <c r="G46" s="79">
        <v>1</v>
      </c>
      <c r="H46" s="80" t="s">
        <v>105</v>
      </c>
    </row>
    <row r="47" spans="1:8" ht="20.45" customHeight="1" x14ac:dyDescent="0.25">
      <c r="A47" s="74"/>
      <c r="B47" s="75"/>
      <c r="C47" s="76"/>
      <c r="D47" s="81"/>
      <c r="E47" s="77"/>
      <c r="F47" s="82"/>
      <c r="G47" s="79"/>
      <c r="H47" s="80"/>
    </row>
    <row r="48" spans="1:8" ht="20.45" customHeight="1" x14ac:dyDescent="0.25">
      <c r="A48" s="74">
        <f>A46-1</f>
        <v>2020</v>
      </c>
      <c r="B48" s="75">
        <f>IFERROR(C48/D48,0)</f>
        <v>2.0368421052631582</v>
      </c>
      <c r="C48" s="76">
        <v>3.87</v>
      </c>
      <c r="D48" s="76">
        <v>1.9</v>
      </c>
      <c r="E48" s="77" t="s">
        <v>77</v>
      </c>
      <c r="F48" s="78" t="s">
        <v>75</v>
      </c>
      <c r="G48" s="79"/>
      <c r="H48" s="80" t="s">
        <v>106</v>
      </c>
    </row>
    <row r="49" spans="1:8" ht="20.45" customHeight="1" x14ac:dyDescent="0.25">
      <c r="A49" s="74"/>
      <c r="B49" s="75"/>
      <c r="C49" s="76"/>
      <c r="D49" s="81"/>
      <c r="E49" s="77"/>
      <c r="F49" s="82"/>
      <c r="G49" s="79"/>
      <c r="H49" s="80"/>
    </row>
    <row r="50" spans="1:8" ht="20.45" customHeight="1" x14ac:dyDescent="0.25">
      <c r="A50" s="74">
        <f>A48-1</f>
        <v>2019</v>
      </c>
      <c r="B50" s="75">
        <f>IFERROR(C50/D50,0)</f>
        <v>1.8923076923076922</v>
      </c>
      <c r="C50" s="76">
        <v>2.46</v>
      </c>
      <c r="D50" s="76">
        <v>1.3</v>
      </c>
      <c r="E50" s="77" t="s">
        <v>77</v>
      </c>
      <c r="F50" s="78" t="s">
        <v>75</v>
      </c>
      <c r="G50" s="79"/>
      <c r="H50" s="80" t="s">
        <v>107</v>
      </c>
    </row>
    <row r="51" spans="1:8" ht="20.45" customHeight="1" x14ac:dyDescent="0.25">
      <c r="A51" s="74"/>
      <c r="B51" s="75"/>
      <c r="C51" s="76"/>
      <c r="D51" s="81"/>
      <c r="E51" s="77"/>
      <c r="F51" s="82"/>
      <c r="G51" s="79"/>
      <c r="H51" s="80"/>
    </row>
    <row r="52" spans="1:8" ht="20.45" customHeight="1" x14ac:dyDescent="0.25">
      <c r="A52" s="74">
        <f>A50-1</f>
        <v>2018</v>
      </c>
      <c r="B52" s="75">
        <f>IFERROR(C52/D52,0)</f>
        <v>1.9411764705882353</v>
      </c>
      <c r="C52" s="76">
        <v>1.65</v>
      </c>
      <c r="D52" s="76">
        <v>0.85</v>
      </c>
      <c r="E52" s="77" t="s">
        <v>77</v>
      </c>
      <c r="F52" s="78" t="s">
        <v>75</v>
      </c>
      <c r="G52" s="79">
        <v>1</v>
      </c>
      <c r="H52" s="80" t="s">
        <v>108</v>
      </c>
    </row>
    <row r="53" spans="1:8" ht="20.45" customHeight="1" x14ac:dyDescent="0.25">
      <c r="A53" s="74"/>
      <c r="B53" s="75"/>
      <c r="C53" s="76"/>
      <c r="D53" s="81"/>
      <c r="E53" s="77"/>
      <c r="F53" s="82"/>
      <c r="G53" s="79"/>
      <c r="H53" s="80"/>
    </row>
    <row r="54" spans="1:8" s="100" customFormat="1" ht="20.45" customHeight="1" x14ac:dyDescent="0.25">
      <c r="A54" s="74">
        <f>A52-1</f>
        <v>2017</v>
      </c>
      <c r="B54" s="75">
        <f>IFERROR(C54/D54,0)</f>
        <v>2</v>
      </c>
      <c r="C54" s="76">
        <v>0.4</v>
      </c>
      <c r="D54" s="76">
        <v>0.2</v>
      </c>
      <c r="E54" s="77" t="s">
        <v>77</v>
      </c>
      <c r="F54" s="78" t="s">
        <v>75</v>
      </c>
      <c r="G54" s="79">
        <v>1</v>
      </c>
      <c r="H54" s="80" t="s">
        <v>109</v>
      </c>
    </row>
    <row r="55" spans="1:8" s="100" customFormat="1" ht="20.45" customHeight="1" x14ac:dyDescent="0.25">
      <c r="A55" s="74"/>
      <c r="B55" s="75"/>
      <c r="C55" s="83"/>
      <c r="D55" s="83"/>
      <c r="E55" s="84"/>
      <c r="F55" s="82"/>
      <c r="G55" s="79"/>
      <c r="H55" s="85"/>
    </row>
    <row r="56" spans="1:8" ht="20.45" customHeight="1" x14ac:dyDescent="0.25">
      <c r="A56" s="86" t="s">
        <v>64</v>
      </c>
      <c r="B56" s="51" t="s">
        <v>71</v>
      </c>
      <c r="C56" s="51" t="s">
        <v>65</v>
      </c>
      <c r="D56" s="87" t="s">
        <v>66</v>
      </c>
      <c r="E56" s="51" t="s">
        <v>67</v>
      </c>
      <c r="F56" s="364" t="s">
        <v>68</v>
      </c>
      <c r="G56" s="365"/>
      <c r="H56" s="97" t="s">
        <v>69</v>
      </c>
    </row>
    <row r="57" spans="1:8" ht="20.45" customHeight="1" x14ac:dyDescent="0.25">
      <c r="A57" s="88" t="s">
        <v>70</v>
      </c>
      <c r="B57" s="89"/>
      <c r="C57" s="89"/>
      <c r="D57" s="90"/>
      <c r="E57" s="89" t="s">
        <v>72</v>
      </c>
      <c r="F57" s="366"/>
      <c r="G57" s="367"/>
      <c r="H57" s="98" t="s">
        <v>115</v>
      </c>
    </row>
    <row r="58" spans="1:8" ht="20.45" customHeight="1" x14ac:dyDescent="0.25">
      <c r="A58" s="91">
        <v>2015</v>
      </c>
      <c r="B58" s="92" t="s">
        <v>77</v>
      </c>
      <c r="C58" s="92" t="s">
        <v>90</v>
      </c>
      <c r="D58" s="92" t="s">
        <v>102</v>
      </c>
      <c r="E58" s="92" t="s">
        <v>103</v>
      </c>
      <c r="F58" s="368" t="s">
        <v>104</v>
      </c>
      <c r="G58" s="365"/>
      <c r="H58" s="93"/>
    </row>
    <row r="59" spans="1:8" ht="20.45" customHeight="1" x14ac:dyDescent="0.3">
      <c r="A59" s="94"/>
      <c r="B59" s="95"/>
      <c r="C59" s="95"/>
      <c r="D59" s="95"/>
      <c r="E59" s="95"/>
      <c r="F59" s="343"/>
      <c r="G59" s="344"/>
      <c r="H59" s="93" t="s">
        <v>127</v>
      </c>
    </row>
    <row r="60" spans="1:8" ht="20.45" customHeight="1" x14ac:dyDescent="0.25">
      <c r="A60" s="332" t="s">
        <v>86</v>
      </c>
      <c r="B60" s="333"/>
      <c r="C60" s="333"/>
      <c r="D60" s="333"/>
      <c r="E60" s="333"/>
      <c r="F60" s="333"/>
      <c r="G60" s="334"/>
      <c r="H60" s="96"/>
    </row>
  </sheetData>
  <sheetProtection algorithmName="SHA-512" hashValue="Ymv/kMwrtKfC8dd41/T0pDRabqYN7JdY6jmY5xvXcF/cxPEqEzZlMTZRnV+T8lKgSB0a5B3tIW0vrkUbtQJkEg==" saltValue="ilCB2Ar1Pjn8YF24HpiO1g==" spinCount="100000" sheet="1" objects="1" scenarios="1" selectLockedCells="1" selectUnlockedCells="1"/>
  <mergeCells count="58">
    <mergeCell ref="E23:G23"/>
    <mergeCell ref="E24:G24"/>
    <mergeCell ref="F56:G56"/>
    <mergeCell ref="F57:G57"/>
    <mergeCell ref="F58:G58"/>
    <mergeCell ref="E26:G26"/>
    <mergeCell ref="E15:F15"/>
    <mergeCell ref="B15:C15"/>
    <mergeCell ref="B16:C16"/>
    <mergeCell ref="B17:C17"/>
    <mergeCell ref="B18:C18"/>
    <mergeCell ref="B12:C12"/>
    <mergeCell ref="E12:F12"/>
    <mergeCell ref="B13:C13"/>
    <mergeCell ref="E13:F13"/>
    <mergeCell ref="B14:C14"/>
    <mergeCell ref="E14:F14"/>
    <mergeCell ref="D11:E11"/>
    <mergeCell ref="F11:G11"/>
    <mergeCell ref="B9:C9"/>
    <mergeCell ref="D9:E9"/>
    <mergeCell ref="F9:G9"/>
    <mergeCell ref="B10:C10"/>
    <mergeCell ref="D10:E10"/>
    <mergeCell ref="F10:G10"/>
    <mergeCell ref="B11:C11"/>
    <mergeCell ref="B4:D4"/>
    <mergeCell ref="E4:F4"/>
    <mergeCell ref="D8:E8"/>
    <mergeCell ref="F8:G8"/>
    <mergeCell ref="B5:D5"/>
    <mergeCell ref="E5:F5"/>
    <mergeCell ref="B6:D6"/>
    <mergeCell ref="E6:F6"/>
    <mergeCell ref="B7:D7"/>
    <mergeCell ref="E7:F7"/>
    <mergeCell ref="B8:C8"/>
    <mergeCell ref="B1:D1"/>
    <mergeCell ref="E1:F2"/>
    <mergeCell ref="B2:D2"/>
    <mergeCell ref="B3:D3"/>
    <mergeCell ref="E3:F3"/>
    <mergeCell ref="A60:G60"/>
    <mergeCell ref="E16:F16"/>
    <mergeCell ref="E17:F17"/>
    <mergeCell ref="E18:F18"/>
    <mergeCell ref="E19:F19"/>
    <mergeCell ref="E20:F20"/>
    <mergeCell ref="E21:F21"/>
    <mergeCell ref="E22:F22"/>
    <mergeCell ref="B40:C40"/>
    <mergeCell ref="E40:F40"/>
    <mergeCell ref="B22:C22"/>
    <mergeCell ref="E25:G25"/>
    <mergeCell ref="F59:G59"/>
    <mergeCell ref="B19:C19"/>
    <mergeCell ref="B20:C20"/>
    <mergeCell ref="B21:C21"/>
  </mergeCells>
  <hyperlinks>
    <hyperlink ref="A60" r:id="rId1" display="REP SHEET by Champion Recruiting:  #1 in Tech Sales Recruiting in U.S." xr:uid="{B912FA4F-C481-4AC0-8AAE-6CE0AE8AF4D9}"/>
    <hyperlink ref="A60:G60" r:id="rId2" display="REP SHEET:  One-page, Numerical, Standardized &amp; Certified" xr:uid="{0803F0C2-CEB2-4FC0-8FB6-8D13B94265C9}"/>
    <hyperlink ref="A1" r:id="rId3" xr:uid="{00000000-0004-0000-0100-000000000000}"/>
  </hyperlinks>
  <printOptions horizontalCentered="1" verticalCentered="1"/>
  <pageMargins left="0.5" right="0.5" top="0.5" bottom="0.5" header="0.3" footer="0.3"/>
  <pageSetup scale="59" pageOrder="overThenDown" orientation="portrait" r:id="rId4"/>
  <headerFooter>
    <oddHeader>&amp;L&amp;12Confidential&amp;R&amp;12Printed &amp;D</oddHeader>
    <oddFooter>&amp;L&amp;12&amp;F&amp;R&amp;12U.S. Patent-Pending 29767572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ECFF5-DCA8-4706-B119-1BEFB089A25D}">
  <dimension ref="A1"/>
  <sheetViews>
    <sheetView workbookViewId="0">
      <selection activeCell="E50" sqref="E50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0918C-2700-414C-87A7-3DDFF64EC8D3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1:L80"/>
  <sheetViews>
    <sheetView workbookViewId="0"/>
  </sheetViews>
  <sheetFormatPr defaultColWidth="14.42578125" defaultRowHeight="15.75" customHeight="1" x14ac:dyDescent="0.2"/>
  <sheetData>
    <row r="1" spans="2:8" ht="12.75" x14ac:dyDescent="0.2">
      <c r="B1" s="1" t="s">
        <v>79</v>
      </c>
      <c r="C1" s="2"/>
      <c r="D1" s="3"/>
      <c r="F1" s="1" t="s">
        <v>80</v>
      </c>
      <c r="G1" s="2"/>
      <c r="H1" s="3"/>
    </row>
    <row r="2" spans="2:8" ht="12.75" x14ac:dyDescent="0.2">
      <c r="B2" s="4"/>
      <c r="C2" s="105"/>
      <c r="D2" s="5"/>
      <c r="F2" s="6"/>
      <c r="G2" s="105"/>
      <c r="H2" s="5"/>
    </row>
    <row r="3" spans="2:8" ht="12.75" x14ac:dyDescent="0.2">
      <c r="B3" s="106" t="s">
        <v>81</v>
      </c>
      <c r="C3" s="107"/>
      <c r="D3" s="108"/>
      <c r="F3" s="106" t="s">
        <v>81</v>
      </c>
      <c r="G3" s="107"/>
      <c r="H3" s="108"/>
    </row>
    <row r="4" spans="2:8" ht="12.75" x14ac:dyDescent="0.2">
      <c r="B4" s="109" t="s">
        <v>82</v>
      </c>
      <c r="C4" s="110"/>
      <c r="D4" s="111"/>
      <c r="F4" s="109" t="s">
        <v>82</v>
      </c>
      <c r="G4" s="110"/>
      <c r="H4" s="111"/>
    </row>
    <row r="5" spans="2:8" ht="15.75" customHeight="1" x14ac:dyDescent="0.2">
      <c r="B5" s="112" t="s">
        <v>83</v>
      </c>
      <c r="C5" s="113">
        <f>100%-C6</f>
        <v>1</v>
      </c>
      <c r="D5" s="111"/>
      <c r="F5" s="112" t="s">
        <v>83</v>
      </c>
      <c r="G5" s="113">
        <f>100%-G6</f>
        <v>0.19999999999999996</v>
      </c>
      <c r="H5" s="111"/>
    </row>
    <row r="6" spans="2:8" ht="15.75" customHeight="1" x14ac:dyDescent="0.2">
      <c r="B6" s="112" t="s">
        <v>58</v>
      </c>
      <c r="C6" s="113">
        <f>Template!E44</f>
        <v>0</v>
      </c>
      <c r="D6" s="111"/>
      <c r="F6" s="112" t="s">
        <v>58</v>
      </c>
      <c r="G6" s="113">
        <f>Example!E44</f>
        <v>0.8</v>
      </c>
      <c r="H6" s="111"/>
    </row>
    <row r="7" spans="2:8" ht="15.75" customHeight="1" x14ac:dyDescent="0.2">
      <c r="B7" s="114"/>
      <c r="C7" s="110"/>
      <c r="D7" s="111"/>
      <c r="F7" s="114"/>
      <c r="G7" s="110"/>
      <c r="H7" s="111"/>
    </row>
    <row r="8" spans="2:8" ht="15.75" customHeight="1" x14ac:dyDescent="0.2">
      <c r="B8" s="114"/>
      <c r="C8" s="110"/>
      <c r="D8" s="111"/>
      <c r="F8" s="114"/>
      <c r="G8" s="110"/>
      <c r="H8" s="111"/>
    </row>
    <row r="9" spans="2:8" ht="12.75" x14ac:dyDescent="0.2">
      <c r="B9" s="109" t="s">
        <v>84</v>
      </c>
      <c r="C9" s="110"/>
      <c r="D9" s="111"/>
      <c r="F9" s="109" t="s">
        <v>84</v>
      </c>
      <c r="G9" s="110"/>
      <c r="H9" s="111"/>
    </row>
    <row r="10" spans="2:8" ht="15.75" customHeight="1" x14ac:dyDescent="0.2">
      <c r="B10" s="114"/>
      <c r="C10" s="115" t="s">
        <v>85</v>
      </c>
      <c r="D10" s="116" t="s">
        <v>57</v>
      </c>
      <c r="F10" s="114"/>
      <c r="G10" s="115" t="s">
        <v>85</v>
      </c>
      <c r="H10" s="116" t="s">
        <v>57</v>
      </c>
    </row>
    <row r="11" spans="2:8" ht="15.75" customHeight="1" x14ac:dyDescent="0.2">
      <c r="B11" s="114">
        <f>Template!A46</f>
        <v>2021</v>
      </c>
      <c r="C11" s="117">
        <f>Template!B46</f>
        <v>1</v>
      </c>
      <c r="D11" s="118">
        <v>1</v>
      </c>
      <c r="F11" s="114">
        <f>Example!A46</f>
        <v>2021</v>
      </c>
      <c r="G11" s="117">
        <f>Example!B46</f>
        <v>0.84</v>
      </c>
      <c r="H11" s="118">
        <v>1</v>
      </c>
    </row>
    <row r="12" spans="2:8" ht="15.75" customHeight="1" x14ac:dyDescent="0.2">
      <c r="B12" s="114">
        <f>Template!A48</f>
        <v>2020</v>
      </c>
      <c r="C12" s="117">
        <f>Template!B48</f>
        <v>1</v>
      </c>
      <c r="D12" s="118">
        <v>1</v>
      </c>
      <c r="F12" s="114">
        <f>Example!A48</f>
        <v>2020</v>
      </c>
      <c r="G12" s="117">
        <f>Example!B48</f>
        <v>2.0368421052631582</v>
      </c>
      <c r="H12" s="118">
        <v>1</v>
      </c>
    </row>
    <row r="13" spans="2:8" ht="15.75" customHeight="1" x14ac:dyDescent="0.2">
      <c r="B13" s="114">
        <f>Template!A50</f>
        <v>2019</v>
      </c>
      <c r="C13" s="117">
        <f>Template!B50</f>
        <v>1</v>
      </c>
      <c r="D13" s="118">
        <v>1</v>
      </c>
      <c r="F13" s="114">
        <f>Example!A50</f>
        <v>2019</v>
      </c>
      <c r="G13" s="117">
        <f>Example!B50</f>
        <v>1.8923076923076922</v>
      </c>
      <c r="H13" s="118">
        <v>1</v>
      </c>
    </row>
    <row r="14" spans="2:8" ht="15.75" customHeight="1" x14ac:dyDescent="0.2">
      <c r="B14" s="114">
        <f>Template!A52</f>
        <v>2018</v>
      </c>
      <c r="C14" s="117">
        <f>Template!B52</f>
        <v>1</v>
      </c>
      <c r="D14" s="118">
        <v>1</v>
      </c>
      <c r="F14" s="114">
        <f>Example!A52</f>
        <v>2018</v>
      </c>
      <c r="G14" s="117">
        <f>Example!B52</f>
        <v>1.9411764705882353</v>
      </c>
      <c r="H14" s="118">
        <v>1</v>
      </c>
    </row>
    <row r="15" spans="2:8" ht="15.75" customHeight="1" x14ac:dyDescent="0.2">
      <c r="B15" s="114">
        <f>Template!A54</f>
        <v>2017</v>
      </c>
      <c r="C15" s="117">
        <f>Template!B54</f>
        <v>1</v>
      </c>
      <c r="D15" s="118">
        <v>1</v>
      </c>
      <c r="F15" s="114">
        <f>Example!A54</f>
        <v>2017</v>
      </c>
      <c r="G15" s="117">
        <f>Example!B54</f>
        <v>2</v>
      </c>
      <c r="H15" s="118">
        <v>1</v>
      </c>
    </row>
    <row r="16" spans="2:8" ht="15.75" customHeight="1" x14ac:dyDescent="0.2">
      <c r="B16" s="119"/>
      <c r="C16" s="110"/>
      <c r="D16" s="120"/>
      <c r="F16" s="119"/>
      <c r="G16" s="110"/>
      <c r="H16" s="120"/>
    </row>
    <row r="17" spans="2:8" ht="15.75" customHeight="1" x14ac:dyDescent="0.2">
      <c r="B17" s="119"/>
      <c r="C17" s="110"/>
      <c r="D17" s="120"/>
      <c r="F17" s="119"/>
      <c r="G17" s="110"/>
      <c r="H17" s="120"/>
    </row>
    <row r="18" spans="2:8" ht="15.75" customHeight="1" x14ac:dyDescent="0.2">
      <c r="B18" s="121" t="s">
        <v>112</v>
      </c>
      <c r="C18" s="110"/>
      <c r="D18" s="120"/>
      <c r="F18" s="121" t="s">
        <v>112</v>
      </c>
      <c r="G18" s="110"/>
      <c r="H18" s="120"/>
    </row>
    <row r="19" spans="2:8" ht="15.75" customHeight="1" x14ac:dyDescent="0.2">
      <c r="B19" s="121" t="s">
        <v>113</v>
      </c>
      <c r="C19" s="110">
        <f>Template!D24</f>
        <v>0</v>
      </c>
      <c r="D19" s="120"/>
      <c r="F19" s="121" t="s">
        <v>113</v>
      </c>
      <c r="G19" s="110">
        <f>Example!D24</f>
        <v>2.5</v>
      </c>
      <c r="H19" s="120"/>
    </row>
    <row r="20" spans="2:8" ht="15.75" customHeight="1" x14ac:dyDescent="0.2">
      <c r="B20" s="121" t="s">
        <v>114</v>
      </c>
      <c r="C20" s="110">
        <f>Template!D25</f>
        <v>0</v>
      </c>
      <c r="D20" s="120"/>
      <c r="F20" s="121" t="s">
        <v>114</v>
      </c>
      <c r="G20" s="110">
        <f>Example!D25</f>
        <v>1.5</v>
      </c>
      <c r="H20" s="120"/>
    </row>
    <row r="21" spans="2:8" ht="15.75" customHeight="1" x14ac:dyDescent="0.2">
      <c r="B21" s="121" t="s">
        <v>116</v>
      </c>
      <c r="C21" s="110">
        <f>Template!D26</f>
        <v>0</v>
      </c>
      <c r="D21" s="120"/>
      <c r="F21" s="121" t="s">
        <v>116</v>
      </c>
      <c r="G21" s="110">
        <f>Example!D26</f>
        <v>0.5</v>
      </c>
      <c r="H21" s="120"/>
    </row>
    <row r="22" spans="2:8" ht="15.75" customHeight="1" x14ac:dyDescent="0.2">
      <c r="B22" s="122"/>
      <c r="C22" s="123"/>
      <c r="D22" s="124"/>
      <c r="F22" s="122"/>
      <c r="G22" s="123"/>
      <c r="H22" s="124"/>
    </row>
    <row r="29" spans="2:8" ht="15.75" customHeight="1" x14ac:dyDescent="0.2">
      <c r="B29" s="134" t="s">
        <v>79</v>
      </c>
      <c r="C29" s="135"/>
      <c r="D29" s="135"/>
      <c r="E29" s="135"/>
      <c r="F29" s="134" t="s">
        <v>80</v>
      </c>
      <c r="G29" s="135"/>
      <c r="H29" s="135"/>
    </row>
    <row r="30" spans="2:8" ht="15.75" customHeight="1" x14ac:dyDescent="0.2">
      <c r="B30" s="136" t="s">
        <v>119</v>
      </c>
      <c r="C30" s="137"/>
      <c r="D30" s="138"/>
      <c r="E30" s="135"/>
      <c r="F30" s="136" t="s">
        <v>119</v>
      </c>
      <c r="G30" s="137"/>
      <c r="H30" s="138"/>
    </row>
    <row r="31" spans="2:8" ht="15.75" customHeight="1" x14ac:dyDescent="0.2">
      <c r="B31" s="139"/>
      <c r="C31" s="140"/>
      <c r="D31" s="141"/>
      <c r="E31" s="135"/>
      <c r="F31" s="139"/>
      <c r="G31" s="140"/>
      <c r="H31" s="141"/>
    </row>
    <row r="32" spans="2:8" ht="15.75" customHeight="1" x14ac:dyDescent="0.2">
      <c r="B32" s="142" t="s">
        <v>120</v>
      </c>
      <c r="C32" s="143" t="s">
        <v>121</v>
      </c>
      <c r="D32" s="144" t="s">
        <v>43</v>
      </c>
      <c r="E32" s="135"/>
      <c r="F32" s="142" t="s">
        <v>120</v>
      </c>
      <c r="G32" s="143" t="s">
        <v>121</v>
      </c>
      <c r="H32" s="144" t="s">
        <v>43</v>
      </c>
    </row>
    <row r="33" spans="2:8" ht="15.75" customHeight="1" x14ac:dyDescent="0.2">
      <c r="B33" s="142" t="s">
        <v>77</v>
      </c>
      <c r="C33" s="143"/>
      <c r="D33" s="144" t="s">
        <v>122</v>
      </c>
      <c r="E33" s="135"/>
      <c r="F33" s="142" t="s">
        <v>77</v>
      </c>
      <c r="G33" s="143"/>
      <c r="H33" s="144" t="s">
        <v>122</v>
      </c>
    </row>
    <row r="34" spans="2:8" ht="15.75" customHeight="1" x14ac:dyDescent="0.2">
      <c r="B34" s="145">
        <f>COUNTIF(Template!E46:E50,"yes")</f>
        <v>0</v>
      </c>
      <c r="C34" s="146">
        <f>IF(B34=0,0)</f>
        <v>0</v>
      </c>
      <c r="D34" s="147">
        <v>0</v>
      </c>
      <c r="E34" s="135"/>
      <c r="F34" s="145">
        <f>COUNTIF(Example!E46:E50,"yes")</f>
        <v>2</v>
      </c>
      <c r="G34" s="146" t="b">
        <f>IF(F34=0,0)</f>
        <v>0</v>
      </c>
      <c r="H34" s="147">
        <v>0</v>
      </c>
    </row>
    <row r="35" spans="2:8" ht="15.75" customHeight="1" x14ac:dyDescent="0.2">
      <c r="B35" s="145"/>
      <c r="C35" s="146" t="b">
        <f>IF(B34=1,0.33)</f>
        <v>0</v>
      </c>
      <c r="D35" s="147">
        <v>1</v>
      </c>
      <c r="E35" s="135"/>
      <c r="F35" s="145"/>
      <c r="G35" s="146" t="b">
        <f>IF(F34=1,0.33)</f>
        <v>0</v>
      </c>
      <c r="H35" s="147">
        <v>1</v>
      </c>
    </row>
    <row r="36" spans="2:8" ht="15.75" customHeight="1" x14ac:dyDescent="0.2">
      <c r="B36" s="145"/>
      <c r="C36" s="146" t="b">
        <f>IF(B34=2,0.66)</f>
        <v>0</v>
      </c>
      <c r="D36" s="147">
        <v>2</v>
      </c>
      <c r="E36" s="135"/>
      <c r="F36" s="145"/>
      <c r="G36" s="146">
        <f>IF(F34=2,0.66)</f>
        <v>0.66</v>
      </c>
      <c r="H36" s="147">
        <v>2</v>
      </c>
    </row>
    <row r="37" spans="2:8" ht="15.75" customHeight="1" x14ac:dyDescent="0.2">
      <c r="B37" s="145"/>
      <c r="C37" s="146" t="b">
        <f>IF(B34=3,1)</f>
        <v>0</v>
      </c>
      <c r="D37" s="147">
        <v>3</v>
      </c>
      <c r="E37" s="135"/>
      <c r="F37" s="145"/>
      <c r="G37" s="146" t="b">
        <f>IF(F34=3,1)</f>
        <v>0</v>
      </c>
      <c r="H37" s="147">
        <v>3</v>
      </c>
    </row>
    <row r="38" spans="2:8" ht="15.75" customHeight="1" x14ac:dyDescent="0.2">
      <c r="B38" s="145"/>
      <c r="C38" s="148">
        <f>SUM(C34:C37)</f>
        <v>0</v>
      </c>
      <c r="D38" s="147"/>
      <c r="E38" s="135"/>
      <c r="F38" s="145"/>
      <c r="G38" s="148">
        <f>SUM(G34:G37)</f>
        <v>0.66</v>
      </c>
      <c r="H38" s="147"/>
    </row>
    <row r="39" spans="2:8" ht="15.75" customHeight="1" x14ac:dyDescent="0.2">
      <c r="B39" s="145"/>
      <c r="C39" s="149"/>
      <c r="D39" s="147"/>
      <c r="E39" s="135"/>
      <c r="F39" s="145"/>
      <c r="G39" s="149"/>
      <c r="H39" s="147"/>
    </row>
    <row r="40" spans="2:8" ht="15.75" customHeight="1" x14ac:dyDescent="0.2">
      <c r="B40" s="145"/>
      <c r="C40" s="146"/>
      <c r="D40" s="147"/>
      <c r="E40" s="135"/>
      <c r="F40" s="145"/>
      <c r="G40" s="146"/>
      <c r="H40" s="147"/>
    </row>
    <row r="41" spans="2:8" ht="15.75" customHeight="1" x14ac:dyDescent="0.2">
      <c r="B41" s="145"/>
      <c r="C41" s="146"/>
      <c r="D41" s="147"/>
      <c r="E41" s="135"/>
      <c r="F41" s="145"/>
      <c r="G41" s="146"/>
      <c r="H41" s="147"/>
    </row>
    <row r="42" spans="2:8" ht="15.75" customHeight="1" x14ac:dyDescent="0.2">
      <c r="B42" s="145">
        <f>COUNTIF(Template!E46:E54,"yes")</f>
        <v>0</v>
      </c>
      <c r="C42" s="146">
        <f>IF(B42=0,0)</f>
        <v>0</v>
      </c>
      <c r="D42" s="147">
        <v>0</v>
      </c>
      <c r="E42" s="135"/>
      <c r="F42" s="145">
        <f>COUNTIF(Example!E46:E54,"yes")</f>
        <v>4</v>
      </c>
      <c r="G42" s="146" t="b">
        <f>IF(F42=0,0)</f>
        <v>0</v>
      </c>
      <c r="H42" s="147">
        <v>0</v>
      </c>
    </row>
    <row r="43" spans="2:8" ht="15.75" customHeight="1" x14ac:dyDescent="0.2">
      <c r="B43" s="145"/>
      <c r="C43" s="146" t="b">
        <f>IF(B42=1,0.2)</f>
        <v>0</v>
      </c>
      <c r="D43" s="147">
        <v>1</v>
      </c>
      <c r="E43" s="135"/>
      <c r="F43" s="145"/>
      <c r="G43" s="146" t="b">
        <f>IF(F42=1,0.2)</f>
        <v>0</v>
      </c>
      <c r="H43" s="147">
        <v>1</v>
      </c>
    </row>
    <row r="44" spans="2:8" ht="15.75" customHeight="1" x14ac:dyDescent="0.2">
      <c r="B44" s="145"/>
      <c r="C44" s="146" t="b">
        <f>IF(B42=2,0.4)</f>
        <v>0</v>
      </c>
      <c r="D44" s="147">
        <v>2</v>
      </c>
      <c r="E44" s="135"/>
      <c r="F44" s="145"/>
      <c r="G44" s="146" t="b">
        <f>IF(F42=2,0.4)</f>
        <v>0</v>
      </c>
      <c r="H44" s="147">
        <v>2</v>
      </c>
    </row>
    <row r="45" spans="2:8" ht="15.75" customHeight="1" x14ac:dyDescent="0.2">
      <c r="B45" s="145"/>
      <c r="C45" s="146" t="b">
        <f>IF(B42=3,0.6)</f>
        <v>0</v>
      </c>
      <c r="D45" s="147">
        <v>3</v>
      </c>
      <c r="E45" s="135"/>
      <c r="F45" s="145"/>
      <c r="G45" s="146" t="b">
        <f>IF(F42=3,0.6)</f>
        <v>0</v>
      </c>
      <c r="H45" s="147">
        <v>3</v>
      </c>
    </row>
    <row r="46" spans="2:8" ht="15.75" customHeight="1" x14ac:dyDescent="0.2">
      <c r="B46" s="145"/>
      <c r="C46" s="146" t="b">
        <f>IF(B42=4,0.8)</f>
        <v>0</v>
      </c>
      <c r="D46" s="147">
        <v>4</v>
      </c>
      <c r="E46" s="135"/>
      <c r="F46" s="145"/>
      <c r="G46" s="146">
        <f>IF(F42=4,0.8)</f>
        <v>0.8</v>
      </c>
      <c r="H46" s="147">
        <v>4</v>
      </c>
    </row>
    <row r="47" spans="2:8" ht="15.75" customHeight="1" x14ac:dyDescent="0.2">
      <c r="B47" s="145"/>
      <c r="C47" s="146" t="b">
        <f>IF(B42=5,1)</f>
        <v>0</v>
      </c>
      <c r="D47" s="147">
        <v>5</v>
      </c>
      <c r="E47" s="135"/>
      <c r="F47" s="145"/>
      <c r="G47" s="146" t="b">
        <f>IF(F42=5,1)</f>
        <v>0</v>
      </c>
      <c r="H47" s="147">
        <v>5</v>
      </c>
    </row>
    <row r="48" spans="2:8" ht="15.75" customHeight="1" x14ac:dyDescent="0.2">
      <c r="B48" s="145"/>
      <c r="C48" s="148">
        <f>SUM(C42:C47)</f>
        <v>0</v>
      </c>
      <c r="D48" s="147"/>
      <c r="E48" s="135"/>
      <c r="F48" s="145"/>
      <c r="G48" s="148">
        <f>SUM(G42:G47)</f>
        <v>0.8</v>
      </c>
      <c r="H48" s="147"/>
    </row>
    <row r="49" spans="2:12" ht="15.75" customHeight="1" x14ac:dyDescent="0.2">
      <c r="B49" s="145"/>
      <c r="C49" s="149"/>
      <c r="D49" s="147"/>
      <c r="E49" s="135"/>
      <c r="F49" s="145"/>
      <c r="G49" s="149"/>
      <c r="H49" s="147"/>
    </row>
    <row r="50" spans="2:12" ht="15.75" customHeight="1" x14ac:dyDescent="0.2">
      <c r="B50" s="150"/>
      <c r="C50" s="151"/>
      <c r="D50" s="152"/>
      <c r="E50" s="135"/>
      <c r="F50" s="150"/>
      <c r="G50" s="151"/>
      <c r="H50" s="152"/>
    </row>
    <row r="55" spans="2:12" ht="15.75" customHeight="1" x14ac:dyDescent="0.2">
      <c r="B55" s="156" t="s">
        <v>79</v>
      </c>
      <c r="C55" s="157"/>
      <c r="D55" s="157"/>
      <c r="E55" s="157"/>
      <c r="F55" s="135"/>
      <c r="G55" s="135"/>
      <c r="H55" s="156" t="s">
        <v>80</v>
      </c>
      <c r="I55" s="135"/>
      <c r="J55" s="135"/>
      <c r="K55" s="135"/>
      <c r="L55" s="135"/>
    </row>
    <row r="56" spans="2:12" ht="15.75" customHeight="1" x14ac:dyDescent="0.2">
      <c r="B56" s="158" t="s">
        <v>123</v>
      </c>
      <c r="C56" s="159"/>
      <c r="D56" s="159"/>
      <c r="E56" s="159"/>
      <c r="F56" s="160"/>
      <c r="G56" s="135"/>
      <c r="H56" s="158" t="s">
        <v>123</v>
      </c>
      <c r="I56" s="159"/>
      <c r="J56" s="159"/>
      <c r="K56" s="159"/>
      <c r="L56" s="160"/>
    </row>
    <row r="57" spans="2:12" ht="15.75" customHeight="1" x14ac:dyDescent="0.2">
      <c r="B57" s="161"/>
      <c r="C57" s="157"/>
      <c r="D57" s="157"/>
      <c r="E57" s="157"/>
      <c r="F57" s="162"/>
      <c r="G57" s="157"/>
      <c r="H57" s="161"/>
      <c r="I57" s="157"/>
      <c r="J57" s="157"/>
      <c r="K57" s="157"/>
      <c r="L57" s="162"/>
    </row>
    <row r="58" spans="2:12" ht="15.75" customHeight="1" x14ac:dyDescent="0.2">
      <c r="B58" s="163" t="s">
        <v>124</v>
      </c>
      <c r="C58" s="164"/>
      <c r="D58" s="164"/>
      <c r="E58" s="157"/>
      <c r="F58" s="165"/>
      <c r="G58" s="157"/>
      <c r="H58" s="163" t="s">
        <v>124</v>
      </c>
      <c r="I58" s="164"/>
      <c r="J58" s="164"/>
      <c r="K58" s="157"/>
      <c r="L58" s="165"/>
    </row>
    <row r="59" spans="2:12" ht="15.75" customHeight="1" x14ac:dyDescent="0.2">
      <c r="B59" s="163" t="s">
        <v>125</v>
      </c>
      <c r="C59" s="164"/>
      <c r="D59" s="164"/>
      <c r="E59" s="157"/>
      <c r="F59" s="165"/>
      <c r="G59" s="157"/>
      <c r="H59" s="163" t="s">
        <v>125</v>
      </c>
      <c r="I59" s="164"/>
      <c r="J59" s="164"/>
      <c r="K59" s="157"/>
      <c r="L59" s="165"/>
    </row>
    <row r="60" spans="2:12" ht="15.75" customHeight="1" x14ac:dyDescent="0.2">
      <c r="B60" s="166"/>
      <c r="C60" s="164">
        <v>0</v>
      </c>
      <c r="D60" s="167" t="b">
        <f>IF(B64=0,"100%+ annual quota:  0 of last 3 years")</f>
        <v>0</v>
      </c>
      <c r="E60" s="157"/>
      <c r="F60" s="165"/>
      <c r="G60" s="157"/>
      <c r="H60" s="166"/>
      <c r="I60" s="164">
        <v>0</v>
      </c>
      <c r="J60" s="167" t="b">
        <f>IF(H64=0,"100%+ annual quota:  0 of last 3 years")</f>
        <v>0</v>
      </c>
      <c r="K60" s="157"/>
      <c r="L60" s="165"/>
    </row>
    <row r="61" spans="2:12" ht="15.75" customHeight="1" x14ac:dyDescent="0.2">
      <c r="B61" s="163">
        <f>IF(Template!B46&gt;=1,1,0)</f>
        <v>1</v>
      </c>
      <c r="C61" s="164">
        <v>1</v>
      </c>
      <c r="D61" s="167" t="b">
        <f>IF(B64=1,"100%+ annual quota:  1 of last 3 years")</f>
        <v>0</v>
      </c>
      <c r="E61" s="157"/>
      <c r="F61" s="165"/>
      <c r="G61" s="157"/>
      <c r="H61" s="163">
        <f>IF(Example!B46&gt;=1,1,0)</f>
        <v>0</v>
      </c>
      <c r="I61" s="164">
        <v>1</v>
      </c>
      <c r="J61" s="167" t="b">
        <f>IF(H64=1,"100%+ annual quota:  1 of last 3 years")</f>
        <v>0</v>
      </c>
      <c r="K61" s="157"/>
      <c r="L61" s="165"/>
    </row>
    <row r="62" spans="2:12" ht="15.75" customHeight="1" x14ac:dyDescent="0.2">
      <c r="B62" s="163">
        <f>IF(Template!B48&gt;=1,1,0)</f>
        <v>1</v>
      </c>
      <c r="C62" s="164">
        <v>2</v>
      </c>
      <c r="D62" s="167" t="b">
        <f>IF(B64=2,"100%+ annual quota:  2 of last 3 years")</f>
        <v>0</v>
      </c>
      <c r="E62" s="157"/>
      <c r="F62" s="165"/>
      <c r="G62" s="157"/>
      <c r="H62" s="163">
        <f>IF(Example!B48&gt;=1,1,0)</f>
        <v>1</v>
      </c>
      <c r="I62" s="164">
        <v>2</v>
      </c>
      <c r="J62" s="167" t="str">
        <f>IF(H64=2,"100%+ annual quota:  2 of last 3 years")</f>
        <v>100%+ annual quota:  2 of last 3 years</v>
      </c>
      <c r="K62" s="157"/>
      <c r="L62" s="165"/>
    </row>
    <row r="63" spans="2:12" ht="15.75" customHeight="1" x14ac:dyDescent="0.2">
      <c r="B63" s="163">
        <f>IF(Template!B50&gt;=1,1,0)</f>
        <v>1</v>
      </c>
      <c r="C63" s="164">
        <v>3</v>
      </c>
      <c r="D63" s="167" t="str">
        <f>IF(B64=3,"100%+ annual quota:  3 of last 3 years")</f>
        <v>100%+ annual quota:  3 of last 3 years</v>
      </c>
      <c r="E63" s="157"/>
      <c r="F63" s="165"/>
      <c r="G63" s="157"/>
      <c r="H63" s="163">
        <f>IF(Example!B50&gt;=1,1,0)</f>
        <v>1</v>
      </c>
      <c r="I63" s="164">
        <v>3</v>
      </c>
      <c r="J63" s="167" t="b">
        <f>IF(H64=3,"100%+ annual quota:  3 of last 3 years")</f>
        <v>0</v>
      </c>
      <c r="K63" s="157"/>
      <c r="L63" s="165"/>
    </row>
    <row r="64" spans="2:12" ht="15.75" customHeight="1" x14ac:dyDescent="0.2">
      <c r="B64" s="163">
        <f>SUM(B61:B63)</f>
        <v>3</v>
      </c>
      <c r="C64" s="168"/>
      <c r="D64" s="164"/>
      <c r="E64" s="157"/>
      <c r="F64" s="165"/>
      <c r="G64" s="157"/>
      <c r="H64" s="163">
        <f>SUM(H61:H63)</f>
        <v>2</v>
      </c>
      <c r="I64" s="168"/>
      <c r="J64" s="164"/>
      <c r="K64" s="157"/>
      <c r="L64" s="165"/>
    </row>
    <row r="65" spans="2:12" ht="15.75" customHeight="1" x14ac:dyDescent="0.2">
      <c r="B65" s="169" t="str">
        <f>VLOOKUP(B64,C60:D63,2)</f>
        <v>100%+ annual quota:  3 of last 3 years</v>
      </c>
      <c r="C65" s="168"/>
      <c r="D65" s="168"/>
      <c r="E65" s="157"/>
      <c r="F65" s="165"/>
      <c r="G65" s="157"/>
      <c r="H65" s="169" t="str">
        <f>VLOOKUP(H64,I60:J63,2)</f>
        <v>100%+ annual quota:  2 of last 3 years</v>
      </c>
      <c r="I65" s="168"/>
      <c r="J65" s="168"/>
      <c r="K65" s="157"/>
      <c r="L65" s="165"/>
    </row>
    <row r="66" spans="2:12" ht="15.75" customHeight="1" x14ac:dyDescent="0.2">
      <c r="B66" s="166"/>
      <c r="C66" s="168"/>
      <c r="D66" s="168"/>
      <c r="E66" s="157"/>
      <c r="F66" s="165"/>
      <c r="G66" s="157"/>
      <c r="H66" s="166"/>
      <c r="I66" s="168"/>
      <c r="J66" s="168"/>
      <c r="K66" s="157"/>
      <c r="L66" s="165"/>
    </row>
    <row r="67" spans="2:12" ht="15.75" customHeight="1" x14ac:dyDescent="0.2">
      <c r="B67" s="166"/>
      <c r="C67" s="164"/>
      <c r="D67" s="164"/>
      <c r="E67" s="157"/>
      <c r="F67" s="165"/>
      <c r="G67" s="157"/>
      <c r="H67" s="166"/>
      <c r="I67" s="164"/>
      <c r="J67" s="164"/>
      <c r="K67" s="157"/>
      <c r="L67" s="165"/>
    </row>
    <row r="68" spans="2:12" ht="15.75" customHeight="1" x14ac:dyDescent="0.2">
      <c r="B68" s="163"/>
      <c r="C68" s="164"/>
      <c r="D68" s="164"/>
      <c r="E68" s="157"/>
      <c r="F68" s="165"/>
      <c r="G68" s="157"/>
      <c r="H68" s="163"/>
      <c r="I68" s="164"/>
      <c r="J68" s="164"/>
      <c r="K68" s="157"/>
      <c r="L68" s="165"/>
    </row>
    <row r="69" spans="2:12" ht="15.75" customHeight="1" x14ac:dyDescent="0.2">
      <c r="B69" s="163" t="s">
        <v>124</v>
      </c>
      <c r="C69" s="164"/>
      <c r="D69" s="164"/>
      <c r="E69" s="157"/>
      <c r="F69" s="165"/>
      <c r="G69" s="157"/>
      <c r="H69" s="163" t="s">
        <v>124</v>
      </c>
      <c r="I69" s="164"/>
      <c r="J69" s="164"/>
      <c r="K69" s="157"/>
      <c r="L69" s="165"/>
    </row>
    <row r="70" spans="2:12" ht="15.75" customHeight="1" x14ac:dyDescent="0.2">
      <c r="B70" s="163" t="s">
        <v>125</v>
      </c>
      <c r="C70" s="164"/>
      <c r="D70" s="164"/>
      <c r="E70" s="157"/>
      <c r="F70" s="165"/>
      <c r="G70" s="157"/>
      <c r="H70" s="163" t="s">
        <v>125</v>
      </c>
      <c r="I70" s="164"/>
      <c r="J70" s="164"/>
      <c r="K70" s="157"/>
      <c r="L70" s="165"/>
    </row>
    <row r="71" spans="2:12" ht="15.75" customHeight="1" x14ac:dyDescent="0.2">
      <c r="B71" s="166"/>
      <c r="C71" s="164">
        <v>0</v>
      </c>
      <c r="D71" s="167" t="b">
        <f>IF(B77=0,"100%+ annual quota:  0 of last 5 years")</f>
        <v>0</v>
      </c>
      <c r="E71" s="157"/>
      <c r="F71" s="165"/>
      <c r="G71" s="157"/>
      <c r="H71" s="166"/>
      <c r="I71" s="164">
        <v>0</v>
      </c>
      <c r="J71" s="167" t="b">
        <f>IF(H77=0,"100%+ annual quota:  0 of last 5 years")</f>
        <v>0</v>
      </c>
      <c r="K71" s="157"/>
      <c r="L71" s="165"/>
    </row>
    <row r="72" spans="2:12" ht="15.75" customHeight="1" x14ac:dyDescent="0.2">
      <c r="B72" s="163">
        <f>IF(Template!B46&gt;=1,1,0)</f>
        <v>1</v>
      </c>
      <c r="C72" s="164">
        <v>1</v>
      </c>
      <c r="D72" s="167" t="b">
        <f>IF(B77=1,"100%+ annual quota:  1 of last 5 years")</f>
        <v>0</v>
      </c>
      <c r="E72" s="157"/>
      <c r="F72" s="165"/>
      <c r="G72" s="157"/>
      <c r="H72" s="163">
        <f>IF(Example!B46&gt;=1,1,0)</f>
        <v>0</v>
      </c>
      <c r="I72" s="164">
        <v>1</v>
      </c>
      <c r="J72" s="167" t="b">
        <f>IF(H77=1,"100%+ annual quota:  1 of last 5 years")</f>
        <v>0</v>
      </c>
      <c r="K72" s="157"/>
      <c r="L72" s="165"/>
    </row>
    <row r="73" spans="2:12" ht="15.75" customHeight="1" x14ac:dyDescent="0.2">
      <c r="B73" s="163">
        <f>IF(Template!B48&gt;=1,1,0)</f>
        <v>1</v>
      </c>
      <c r="C73" s="164">
        <v>2</v>
      </c>
      <c r="D73" s="167" t="b">
        <f>IF(B77=2,"100%+ annual quota:  2 of last 5 years")</f>
        <v>0</v>
      </c>
      <c r="E73" s="157"/>
      <c r="F73" s="165"/>
      <c r="G73" s="157"/>
      <c r="H73" s="163">
        <f>IF(Example!B48&gt;=1,1,0)</f>
        <v>1</v>
      </c>
      <c r="I73" s="164">
        <v>2</v>
      </c>
      <c r="J73" s="167" t="b">
        <f>IF(H77=2,"100%+ annual quota:  2 of last 5 years")</f>
        <v>0</v>
      </c>
      <c r="K73" s="157"/>
      <c r="L73" s="165"/>
    </row>
    <row r="74" spans="2:12" ht="15.75" customHeight="1" x14ac:dyDescent="0.2">
      <c r="B74" s="163">
        <f>IF(Template!B50&gt;=1,1,0)</f>
        <v>1</v>
      </c>
      <c r="C74" s="164">
        <v>3</v>
      </c>
      <c r="D74" s="167" t="b">
        <f>IF(B77=3,"100%+ annual quota:  3 of last 5 years")</f>
        <v>0</v>
      </c>
      <c r="E74" s="157"/>
      <c r="F74" s="165"/>
      <c r="G74" s="157"/>
      <c r="H74" s="163">
        <f>IF(Example!B50&gt;=1,1,0)</f>
        <v>1</v>
      </c>
      <c r="I74" s="164">
        <v>3</v>
      </c>
      <c r="J74" s="167" t="b">
        <f>IF(H77=3,"100%+ annual quota:  3 of last 5 years")</f>
        <v>0</v>
      </c>
      <c r="K74" s="157"/>
      <c r="L74" s="165"/>
    </row>
    <row r="75" spans="2:12" ht="15.75" customHeight="1" x14ac:dyDescent="0.2">
      <c r="B75" s="163">
        <f>IF(Template!B52&gt;=1,1,0)</f>
        <v>1</v>
      </c>
      <c r="C75" s="164">
        <v>4</v>
      </c>
      <c r="D75" s="167" t="b">
        <f>IF(B77=4,"100%+ annual quota:  4 of last 5 years")</f>
        <v>0</v>
      </c>
      <c r="E75" s="157"/>
      <c r="F75" s="165"/>
      <c r="G75" s="157"/>
      <c r="H75" s="163">
        <f>IF(Example!B52&gt;=1,1,0)</f>
        <v>1</v>
      </c>
      <c r="I75" s="164">
        <v>4</v>
      </c>
      <c r="J75" s="167" t="str">
        <f>IF(H77=4,"100%+ annual quota:  4 of last 5 years")</f>
        <v>100%+ annual quota:  4 of last 5 years</v>
      </c>
      <c r="K75" s="157"/>
      <c r="L75" s="165"/>
    </row>
    <row r="76" spans="2:12" ht="15.75" customHeight="1" x14ac:dyDescent="0.2">
      <c r="B76" s="163">
        <f>IF(Template!B54&gt;=1,1,0)</f>
        <v>1</v>
      </c>
      <c r="C76" s="164">
        <v>5</v>
      </c>
      <c r="D76" s="167" t="str">
        <f>IF(B77=5,"100%+ annual quota:  5 of last 5 years")</f>
        <v>100%+ annual quota:  5 of last 5 years</v>
      </c>
      <c r="E76" s="157"/>
      <c r="F76" s="165"/>
      <c r="G76" s="157"/>
      <c r="H76" s="163">
        <f>IF(Example!B54&gt;=1,1,0)</f>
        <v>1</v>
      </c>
      <c r="I76" s="164">
        <v>5</v>
      </c>
      <c r="J76" s="167" t="b">
        <f>IF(H77=5,"100%+ annual quota:  5 of last 5 years")</f>
        <v>0</v>
      </c>
      <c r="K76" s="157"/>
      <c r="L76" s="165"/>
    </row>
    <row r="77" spans="2:12" ht="15.75" customHeight="1" x14ac:dyDescent="0.2">
      <c r="B77" s="163">
        <f>SUM(B72:B76)</f>
        <v>5</v>
      </c>
      <c r="C77" s="164"/>
      <c r="D77" s="164"/>
      <c r="E77" s="157"/>
      <c r="F77" s="165"/>
      <c r="G77" s="157"/>
      <c r="H77" s="163">
        <f>SUM(H72:H76)</f>
        <v>4</v>
      </c>
      <c r="I77" s="164"/>
      <c r="J77" s="164"/>
      <c r="K77" s="157"/>
      <c r="L77" s="165"/>
    </row>
    <row r="78" spans="2:12" ht="15.75" customHeight="1" x14ac:dyDescent="0.2">
      <c r="B78" s="169" t="str">
        <f>VLOOKUP(B77,C71:D76,2)</f>
        <v>100%+ annual quota:  5 of last 5 years</v>
      </c>
      <c r="C78" s="170"/>
      <c r="D78" s="164"/>
      <c r="E78" s="157"/>
      <c r="F78" s="165"/>
      <c r="G78" s="157"/>
      <c r="H78" s="169" t="str">
        <f>VLOOKUP(H77,I71:J76,2)</f>
        <v>100%+ annual quota:  4 of last 5 years</v>
      </c>
      <c r="I78" s="170"/>
      <c r="J78" s="164"/>
      <c r="K78" s="157"/>
      <c r="L78" s="165"/>
    </row>
    <row r="79" spans="2:12" ht="15.75" customHeight="1" x14ac:dyDescent="0.2">
      <c r="B79" s="166"/>
      <c r="C79" s="168"/>
      <c r="D79" s="168"/>
      <c r="E79" s="157"/>
      <c r="F79" s="165"/>
      <c r="G79" s="157"/>
      <c r="H79" s="166"/>
      <c r="I79" s="168"/>
      <c r="J79" s="168"/>
      <c r="K79" s="157"/>
      <c r="L79" s="165"/>
    </row>
    <row r="80" spans="2:12" ht="15.75" customHeight="1" x14ac:dyDescent="0.2">
      <c r="B80" s="171"/>
      <c r="C80" s="172"/>
      <c r="D80" s="172"/>
      <c r="E80" s="172"/>
      <c r="F80" s="173"/>
      <c r="G80" s="157"/>
      <c r="H80" s="171"/>
      <c r="I80" s="172"/>
      <c r="J80" s="172"/>
      <c r="K80" s="172"/>
      <c r="L80" s="173"/>
    </row>
  </sheetData>
  <sheetProtection algorithmName="SHA-512" hashValue="cfxeumaRwJS6KdOWDHjLwqcwocNIp7ga9KYOpJJDmKdhwaN5Eiw4GQ4dJOkgnqgKZJi4qXsNbqJj/nq7pTU+Wg==" saltValue="R4R1apvi4te/4alKS6T2T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Example</vt:lpstr>
      <vt:lpstr>Sheet2</vt:lpstr>
      <vt:lpstr>Sheet1</vt:lpstr>
      <vt:lpstr>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Stevenson</dc:creator>
  <cp:lastModifiedBy>markstevenson2025@outlook.com</cp:lastModifiedBy>
  <cp:lastPrinted>2021-11-26T19:27:34Z</cp:lastPrinted>
  <dcterms:created xsi:type="dcterms:W3CDTF">2021-08-16T20:32:34Z</dcterms:created>
  <dcterms:modified xsi:type="dcterms:W3CDTF">2022-05-29T00:01:45Z</dcterms:modified>
</cp:coreProperties>
</file>